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3620"/>
  </bookViews>
  <sheets>
    <sheet name="Sheet1" sheetId="1" r:id="rId1"/>
  </sheets>
  <definedNames>
    <definedName name="_xlnm.Print_Area" localSheetId="0">Sheet1!$A$1:$E$497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7" i="1" l="1"/>
  <c r="G487" i="1"/>
  <c r="K486" i="1"/>
  <c r="G486" i="1"/>
  <c r="K485" i="1"/>
  <c r="K481" i="1" s="1"/>
  <c r="G485" i="1"/>
  <c r="G481" i="1" s="1"/>
  <c r="K484" i="1"/>
  <c r="G484" i="1"/>
  <c r="K483" i="1"/>
  <c r="G483" i="1"/>
  <c r="K482" i="1"/>
  <c r="G482" i="1"/>
  <c r="M481" i="1"/>
  <c r="M489" i="1" s="1"/>
  <c r="L481" i="1"/>
  <c r="J481" i="1"/>
  <c r="I481" i="1"/>
  <c r="H481" i="1"/>
  <c r="F481" i="1"/>
  <c r="E481" i="1"/>
  <c r="D481" i="1"/>
  <c r="C471" i="1"/>
  <c r="D466" i="1"/>
  <c r="G462" i="1"/>
  <c r="E462" i="1"/>
  <c r="E463" i="1" s="1"/>
  <c r="D462" i="1"/>
  <c r="L461" i="1"/>
  <c r="K461" i="1"/>
  <c r="M461" i="1" s="1"/>
  <c r="F461" i="1"/>
  <c r="M460" i="1"/>
  <c r="L460" i="1"/>
  <c r="K460" i="1"/>
  <c r="F460" i="1"/>
  <c r="L459" i="1"/>
  <c r="K459" i="1"/>
  <c r="M459" i="1" s="1"/>
  <c r="F459" i="1"/>
  <c r="L458" i="1"/>
  <c r="K458" i="1"/>
  <c r="M458" i="1" s="1"/>
  <c r="F458" i="1"/>
  <c r="M457" i="1"/>
  <c r="L457" i="1"/>
  <c r="K457" i="1"/>
  <c r="F457" i="1"/>
  <c r="L456" i="1"/>
  <c r="K456" i="1"/>
  <c r="M456" i="1" s="1"/>
  <c r="F456" i="1"/>
  <c r="L455" i="1"/>
  <c r="K455" i="1"/>
  <c r="M455" i="1" s="1"/>
  <c r="F455" i="1"/>
  <c r="M454" i="1"/>
  <c r="L454" i="1"/>
  <c r="K454" i="1"/>
  <c r="F454" i="1"/>
  <c r="L453" i="1"/>
  <c r="K453" i="1"/>
  <c r="K450" i="1" s="1"/>
  <c r="F453" i="1"/>
  <c r="L452" i="1"/>
  <c r="K452" i="1"/>
  <c r="M452" i="1" s="1"/>
  <c r="F452" i="1"/>
  <c r="M451" i="1"/>
  <c r="L451" i="1"/>
  <c r="K451" i="1"/>
  <c r="F451" i="1"/>
  <c r="F450" i="1" s="1"/>
  <c r="F468" i="1" s="1"/>
  <c r="L450" i="1"/>
  <c r="J450" i="1"/>
  <c r="I450" i="1"/>
  <c r="H450" i="1"/>
  <c r="G450" i="1"/>
  <c r="E450" i="1"/>
  <c r="D450" i="1"/>
  <c r="L449" i="1"/>
  <c r="K449" i="1"/>
  <c r="M449" i="1" s="1"/>
  <c r="F449" i="1"/>
  <c r="L448" i="1"/>
  <c r="M448" i="1" s="1"/>
  <c r="K448" i="1"/>
  <c r="F448" i="1"/>
  <c r="L447" i="1"/>
  <c r="L446" i="1" s="1"/>
  <c r="L462" i="1" s="1"/>
  <c r="K447" i="1"/>
  <c r="M447" i="1" s="1"/>
  <c r="F447" i="1"/>
  <c r="F446" i="1" s="1"/>
  <c r="K446" i="1"/>
  <c r="K462" i="1" s="1"/>
  <c r="J446" i="1"/>
  <c r="J462" i="1" s="1"/>
  <c r="I446" i="1"/>
  <c r="I462" i="1" s="1"/>
  <c r="H446" i="1"/>
  <c r="H462" i="1" s="1"/>
  <c r="G446" i="1"/>
  <c r="E446" i="1"/>
  <c r="D446" i="1"/>
  <c r="L440" i="1"/>
  <c r="J440" i="1"/>
  <c r="I440" i="1"/>
  <c r="C438" i="1"/>
  <c r="L434" i="1"/>
  <c r="K434" i="1"/>
  <c r="M433" i="1"/>
  <c r="I433" i="1"/>
  <c r="N433" i="1" s="1"/>
  <c r="M432" i="1"/>
  <c r="N432" i="1" s="1"/>
  <c r="I432" i="1"/>
  <c r="M431" i="1"/>
  <c r="I431" i="1"/>
  <c r="N431" i="1" s="1"/>
  <c r="M430" i="1"/>
  <c r="I430" i="1"/>
  <c r="N430" i="1" s="1"/>
  <c r="M429" i="1"/>
  <c r="I429" i="1"/>
  <c r="N429" i="1" s="1"/>
  <c r="M428" i="1"/>
  <c r="N428" i="1" s="1"/>
  <c r="I428" i="1"/>
  <c r="M427" i="1"/>
  <c r="I427" i="1"/>
  <c r="N427" i="1" s="1"/>
  <c r="M426" i="1"/>
  <c r="N426" i="1" s="1"/>
  <c r="I426" i="1"/>
  <c r="M425" i="1"/>
  <c r="I425" i="1"/>
  <c r="N425" i="1" s="1"/>
  <c r="M424" i="1"/>
  <c r="M422" i="1" s="1"/>
  <c r="I424" i="1"/>
  <c r="M423" i="1"/>
  <c r="I423" i="1"/>
  <c r="N423" i="1" s="1"/>
  <c r="L422" i="1"/>
  <c r="K422" i="1"/>
  <c r="J422" i="1"/>
  <c r="I422" i="1"/>
  <c r="H422" i="1"/>
  <c r="G422" i="1"/>
  <c r="F422" i="1"/>
  <c r="E422" i="1"/>
  <c r="D422" i="1"/>
  <c r="M421" i="1"/>
  <c r="I421" i="1"/>
  <c r="N421" i="1" s="1"/>
  <c r="M420" i="1"/>
  <c r="I420" i="1"/>
  <c r="N420" i="1" s="1"/>
  <c r="M419" i="1"/>
  <c r="M418" i="1" s="1"/>
  <c r="M434" i="1" s="1"/>
  <c r="I419" i="1"/>
  <c r="I418" i="1" s="1"/>
  <c r="I434" i="1" s="1"/>
  <c r="L418" i="1"/>
  <c r="K418" i="1"/>
  <c r="J418" i="1"/>
  <c r="J434" i="1" s="1"/>
  <c r="H418" i="1"/>
  <c r="H434" i="1" s="1"/>
  <c r="G418" i="1"/>
  <c r="G434" i="1" s="1"/>
  <c r="F418" i="1"/>
  <c r="F434" i="1" s="1"/>
  <c r="E418" i="1"/>
  <c r="E434" i="1" s="1"/>
  <c r="D418" i="1"/>
  <c r="D465" i="1" s="1"/>
  <c r="C410" i="1"/>
  <c r="D406" i="1"/>
  <c r="D405" i="1"/>
  <c r="E403" i="1"/>
  <c r="D403" i="1"/>
  <c r="E402" i="1"/>
  <c r="D402" i="1"/>
  <c r="D401" i="1"/>
  <c r="D399" i="1"/>
  <c r="G394" i="1"/>
  <c r="G393" i="1"/>
  <c r="G392" i="1" s="1"/>
  <c r="E404" i="1" s="1"/>
  <c r="F392" i="1"/>
  <c r="E392" i="1"/>
  <c r="D392" i="1"/>
  <c r="D404" i="1" s="1"/>
  <c r="G391" i="1"/>
  <c r="G390" i="1"/>
  <c r="G387" i="1" s="1"/>
  <c r="G389" i="1"/>
  <c r="G388" i="1"/>
  <c r="E401" i="1" s="1"/>
  <c r="F387" i="1"/>
  <c r="E387" i="1"/>
  <c r="D387" i="1"/>
  <c r="D374" i="1" s="1"/>
  <c r="D395" i="1" s="1"/>
  <c r="G386" i="1"/>
  <c r="G385" i="1"/>
  <c r="G384" i="1" s="1"/>
  <c r="F384" i="1"/>
  <c r="E384" i="1"/>
  <c r="D384" i="1"/>
  <c r="G383" i="1"/>
  <c r="G382" i="1"/>
  <c r="G381" i="1"/>
  <c r="G380" i="1" s="1"/>
  <c r="E400" i="1" s="1"/>
  <c r="F380" i="1"/>
  <c r="F374" i="1" s="1"/>
  <c r="F395" i="1" s="1"/>
  <c r="E380" i="1"/>
  <c r="E374" i="1" s="1"/>
  <c r="E395" i="1" s="1"/>
  <c r="D380" i="1"/>
  <c r="D400" i="1" s="1"/>
  <c r="G379" i="1"/>
  <c r="G378" i="1"/>
  <c r="G377" i="1"/>
  <c r="G376" i="1"/>
  <c r="G375" i="1"/>
  <c r="E399" i="1" s="1"/>
  <c r="D375" i="1"/>
  <c r="G373" i="1"/>
  <c r="G372" i="1"/>
  <c r="G371" i="1" s="1"/>
  <c r="E407" i="1" s="1"/>
  <c r="F371" i="1"/>
  <c r="E371" i="1"/>
  <c r="D371" i="1"/>
  <c r="D407" i="1" s="1"/>
  <c r="G370" i="1"/>
  <c r="E406" i="1" s="1"/>
  <c r="G369" i="1"/>
  <c r="E405" i="1" s="1"/>
  <c r="F368" i="1"/>
  <c r="E368" i="1"/>
  <c r="D368" i="1"/>
  <c r="C361" i="1"/>
  <c r="I352" i="1"/>
  <c r="I351" i="1"/>
  <c r="I350" i="1" s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 s="1"/>
  <c r="I336" i="1" s="1"/>
  <c r="H337" i="1"/>
  <c r="G337" i="1"/>
  <c r="F337" i="1"/>
  <c r="F336" i="1" s="1"/>
  <c r="F353" i="1" s="1"/>
  <c r="E337" i="1"/>
  <c r="E336" i="1" s="1"/>
  <c r="E353" i="1" s="1"/>
  <c r="D337" i="1"/>
  <c r="D336" i="1" s="1"/>
  <c r="H336" i="1"/>
  <c r="H353" i="1" s="1"/>
  <c r="G336" i="1"/>
  <c r="G353" i="1" s="1"/>
  <c r="C327" i="1"/>
  <c r="E314" i="1"/>
  <c r="D314" i="1"/>
  <c r="E304" i="1"/>
  <c r="D304" i="1"/>
  <c r="E297" i="1"/>
  <c r="D297" i="1"/>
  <c r="E289" i="1"/>
  <c r="E287" i="1" s="1"/>
  <c r="E318" i="1" s="1"/>
  <c r="E320" i="1" s="1"/>
  <c r="E323" i="1" s="1"/>
  <c r="D289" i="1"/>
  <c r="D287" i="1" s="1"/>
  <c r="D318" i="1" s="1"/>
  <c r="D320" i="1" s="1"/>
  <c r="D323" i="1" s="1"/>
  <c r="C279" i="1"/>
  <c r="E261" i="1"/>
  <c r="D261" i="1"/>
  <c r="E255" i="1"/>
  <c r="D255" i="1"/>
  <c r="E251" i="1"/>
  <c r="D251" i="1"/>
  <c r="E246" i="1"/>
  <c r="E245" i="1" s="1"/>
  <c r="D246" i="1"/>
  <c r="D245" i="1"/>
  <c r="H242" i="1"/>
  <c r="G242" i="1"/>
  <c r="F242" i="1"/>
  <c r="E242" i="1"/>
  <c r="D242" i="1"/>
  <c r="J488" i="1" s="1"/>
  <c r="E237" i="1"/>
  <c r="E231" i="1" s="1"/>
  <c r="D237" i="1"/>
  <c r="D231" i="1" s="1"/>
  <c r="H232" i="1"/>
  <c r="G232" i="1"/>
  <c r="F232" i="1"/>
  <c r="E232" i="1"/>
  <c r="D232" i="1"/>
  <c r="H231" i="1"/>
  <c r="G231" i="1"/>
  <c r="F231" i="1"/>
  <c r="E225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 s="1"/>
  <c r="H213" i="1"/>
  <c r="H204" i="1" s="1"/>
  <c r="G213" i="1"/>
  <c r="F213" i="1"/>
  <c r="E213" i="1"/>
  <c r="D212" i="1"/>
  <c r="D211" i="1"/>
  <c r="H210" i="1"/>
  <c r="G210" i="1"/>
  <c r="F210" i="1"/>
  <c r="E210" i="1"/>
  <c r="D210" i="1"/>
  <c r="K488" i="1" s="1"/>
  <c r="D209" i="1"/>
  <c r="D205" i="1" s="1"/>
  <c r="D208" i="1"/>
  <c r="D207" i="1"/>
  <c r="D206" i="1"/>
  <c r="H205" i="1"/>
  <c r="G205" i="1"/>
  <c r="G204" i="1" s="1"/>
  <c r="F205" i="1"/>
  <c r="E205" i="1"/>
  <c r="F204" i="1"/>
  <c r="F185" i="1" s="1"/>
  <c r="E197" i="1"/>
  <c r="D197" i="1"/>
  <c r="E194" i="1"/>
  <c r="D194" i="1"/>
  <c r="E184" i="1"/>
  <c r="E183" i="1" s="1"/>
  <c r="D184" i="1"/>
  <c r="D183" i="1" s="1"/>
  <c r="E178" i="1"/>
  <c r="D178" i="1"/>
  <c r="E169" i="1"/>
  <c r="D169" i="1"/>
  <c r="E165" i="1"/>
  <c r="E164" i="1" s="1"/>
  <c r="D165" i="1"/>
  <c r="D164" i="1"/>
  <c r="E156" i="1"/>
  <c r="D156" i="1"/>
  <c r="E148" i="1"/>
  <c r="D148" i="1"/>
  <c r="E142" i="1"/>
  <c r="D142" i="1"/>
  <c r="D132" i="1" s="1"/>
  <c r="D131" i="1" s="1"/>
  <c r="E138" i="1"/>
  <c r="D138" i="1"/>
  <c r="E133" i="1"/>
  <c r="E132" i="1" s="1"/>
  <c r="E131" i="1" s="1"/>
  <c r="D133" i="1"/>
  <c r="C123" i="1"/>
  <c r="G116" i="1"/>
  <c r="F116" i="1"/>
  <c r="H116" i="1" s="1"/>
  <c r="F105" i="1"/>
  <c r="E104" i="1"/>
  <c r="D335" i="1" s="1"/>
  <c r="D104" i="1"/>
  <c r="E98" i="1"/>
  <c r="D98" i="1"/>
  <c r="E92" i="1"/>
  <c r="D92" i="1"/>
  <c r="E74" i="1"/>
  <c r="D74" i="1"/>
  <c r="D73" i="1" s="1"/>
  <c r="D72" i="1" s="1"/>
  <c r="D116" i="1" s="1"/>
  <c r="E73" i="1"/>
  <c r="E72" i="1" s="1"/>
  <c r="E116" i="1" s="1"/>
  <c r="E69" i="1"/>
  <c r="D69" i="1"/>
  <c r="E66" i="1"/>
  <c r="D66" i="1"/>
  <c r="E54" i="1"/>
  <c r="D54" i="1"/>
  <c r="E50" i="1"/>
  <c r="E49" i="1" s="1"/>
  <c r="D50" i="1"/>
  <c r="D49" i="1" s="1"/>
  <c r="G49" i="1"/>
  <c r="E43" i="1"/>
  <c r="D43" i="1"/>
  <c r="E28" i="1"/>
  <c r="E9" i="1" s="1"/>
  <c r="E8" i="1" s="1"/>
  <c r="D28" i="1"/>
  <c r="E18" i="1"/>
  <c r="F18" i="1" s="1"/>
  <c r="D260" i="1" s="1"/>
  <c r="D275" i="1" s="1"/>
  <c r="D18" i="1"/>
  <c r="E10" i="1"/>
  <c r="D10" i="1"/>
  <c r="D9" i="1" s="1"/>
  <c r="F467" i="1" l="1"/>
  <c r="F462" i="1"/>
  <c r="M446" i="1"/>
  <c r="K489" i="1"/>
  <c r="E120" i="1"/>
  <c r="E103" i="1"/>
  <c r="E119" i="1" s="1"/>
  <c r="D269" i="1"/>
  <c r="D274" i="1" s="1"/>
  <c r="E204" i="1"/>
  <c r="E269" i="1" s="1"/>
  <c r="D8" i="1"/>
  <c r="I335" i="1"/>
  <c r="I353" i="1" s="1"/>
  <c r="D353" i="1"/>
  <c r="D204" i="1"/>
  <c r="H488" i="1"/>
  <c r="H489" i="1" s="1"/>
  <c r="N424" i="1"/>
  <c r="N422" i="1" s="1"/>
  <c r="K466" i="1" s="1"/>
  <c r="N419" i="1"/>
  <c r="N418" i="1" s="1"/>
  <c r="M453" i="1"/>
  <c r="M450" i="1" s="1"/>
  <c r="M468" i="1" s="1"/>
  <c r="G368" i="1"/>
  <c r="G374" i="1"/>
  <c r="G395" i="1" s="1"/>
  <c r="D434" i="1"/>
  <c r="E274" i="1" l="1"/>
  <c r="E273" i="1"/>
  <c r="M462" i="1"/>
  <c r="M467" i="1"/>
  <c r="N434" i="1"/>
  <c r="K465" i="1"/>
  <c r="D273" i="1"/>
  <c r="D357" i="1"/>
  <c r="J353" i="1"/>
  <c r="E357" i="1"/>
  <c r="D120" i="1"/>
  <c r="D103" i="1"/>
  <c r="D119" i="1" l="1"/>
  <c r="I354" i="1"/>
  <c r="J354" i="1" l="1"/>
  <c r="I355" i="1"/>
</calcChain>
</file>

<file path=xl/sharedStrings.xml><?xml version="1.0" encoding="utf-8"?>
<sst xmlns="http://schemas.openxmlformats.org/spreadsheetml/2006/main" count="733" uniqueCount="600">
  <si>
    <t>NJESIA PUBLIKE</t>
  </si>
  <si>
    <t>Formati nr.1</t>
  </si>
  <si>
    <t>PASQYRA E POZICIONIT FINANCIAR</t>
  </si>
  <si>
    <t>Nr.</t>
  </si>
  <si>
    <t>Ushtrimi</t>
  </si>
  <si>
    <t>Reshti</t>
  </si>
  <si>
    <t>Referenca e</t>
  </si>
  <si>
    <t xml:space="preserve">E M E R T I M I </t>
  </si>
  <si>
    <t>I</t>
  </si>
  <si>
    <t>Paraardhes</t>
  </si>
  <si>
    <t>Logarive</t>
  </si>
  <si>
    <t>Mbyllur</t>
  </si>
  <si>
    <t>A</t>
  </si>
  <si>
    <t xml:space="preserve">A K T I V E T </t>
  </si>
  <si>
    <t>I.Aktivet Afat shkurtra</t>
  </si>
  <si>
    <t>1.Mjete monetare dhe ekujvalent  te tyre</t>
  </si>
  <si>
    <t>Mjrete monetare ne Arke</t>
  </si>
  <si>
    <t>512,56</t>
  </si>
  <si>
    <t>Mjete monetare ne Banke</t>
  </si>
  <si>
    <t>Disponibilitete ne Thesar</t>
  </si>
  <si>
    <t>Letra me vlere</t>
  </si>
  <si>
    <t>Vlera te tjera</t>
  </si>
  <si>
    <t>Akreditiva dhe paradhenie</t>
  </si>
  <si>
    <t>Provigjone zhvlersimi letra me vlere (-)</t>
  </si>
  <si>
    <t>2.Gjendje Inventari qarkullues</t>
  </si>
  <si>
    <t xml:space="preserve">Ndryshimi i Gjendjeve </t>
  </si>
  <si>
    <t>Materiale</t>
  </si>
  <si>
    <t>( Efekti ne Shpenzime )</t>
  </si>
  <si>
    <t>Inventar I imet</t>
  </si>
  <si>
    <t>Prodhim nre proces</t>
  </si>
  <si>
    <t>Produkte</t>
  </si>
  <si>
    <t>Mallra</t>
  </si>
  <si>
    <t>Kafshe ne rritje e majmeri</t>
  </si>
  <si>
    <t>Gjendje te pa mbritura,ose prane te treteve</t>
  </si>
  <si>
    <t>Diferenca nga cmimet e magazinimit</t>
  </si>
  <si>
    <t>Provigjone  perzhvlersimin  e inventarit (-)</t>
  </si>
  <si>
    <t>3.Llogari te Arketushme</t>
  </si>
  <si>
    <t>Kliente e llogari te ngjashme</t>
  </si>
  <si>
    <t>Personeli, paradhenie, deficite, gjoba</t>
  </si>
  <si>
    <t>Tatim e  Taksa</t>
  </si>
  <si>
    <t xml:space="preserve">Tatime, mbledhur  per llogari pushtetit lokal </t>
  </si>
  <si>
    <t>Fatkeqsi natyrore qe mbulohen nga shteti</t>
  </si>
  <si>
    <t>Sigurime Shoqerore</t>
  </si>
  <si>
    <t>Sigurime Shendetsore</t>
  </si>
  <si>
    <t>437,438,</t>
  </si>
  <si>
    <t>Organizma te tjere shteterore</t>
  </si>
  <si>
    <t>Institucione te tjera publike</t>
  </si>
  <si>
    <t>Efekte per tu arketuar nga shitja e letrave me vlere</t>
  </si>
  <si>
    <t>Debitore te ndryshem</t>
  </si>
  <si>
    <t>Operacione me shtetin (Te drejta)</t>
  </si>
  <si>
    <t>Mardhenie midis institucioneve apo njesive  ekonomike</t>
  </si>
  <si>
    <t>Shuma te parashikuara per xhvleresim(-)</t>
  </si>
  <si>
    <t>4.Te tjera aktive afatshkurtra</t>
  </si>
  <si>
    <t>Parapagime</t>
  </si>
  <si>
    <t>Llogari e pritjes te mardhenieve me thesarin</t>
  </si>
  <si>
    <t>Diferenca konvertimi aktive</t>
  </si>
  <si>
    <t>Shpenzime per t'u shperndare ne disa ushtrime</t>
  </si>
  <si>
    <t>Shpenzime te periudhave te ardhshme</t>
  </si>
  <si>
    <t>II.Aktivet Afat gjata</t>
  </si>
  <si>
    <t>20</t>
  </si>
  <si>
    <t xml:space="preserve">1.Aktive Afatgjata jo materiale </t>
  </si>
  <si>
    <t>Prime te emisionit dhe Rimbursimit te huave</t>
  </si>
  <si>
    <t>Studime dhe kerkime</t>
  </si>
  <si>
    <t>Koncesione,Patenta,Licenca e te ngjashme</t>
  </si>
  <si>
    <t>21</t>
  </si>
  <si>
    <t xml:space="preserve">2.Aktive Afatgjata materiale </t>
  </si>
  <si>
    <t>Toka, T,roje, Terene</t>
  </si>
  <si>
    <t>Pyje, Plantacione</t>
  </si>
  <si>
    <t>Ndertesa e Konstruksione</t>
  </si>
  <si>
    <t>Rruge, rrjete, vepra ujore</t>
  </si>
  <si>
    <t>Iinstalime teknike, makineri e paisje</t>
  </si>
  <si>
    <t>Mjete Transporti</t>
  </si>
  <si>
    <t>Rezerva Shteterore</t>
  </si>
  <si>
    <t>Kafshe pune e prodhimi</t>
  </si>
  <si>
    <t>Inventar ekonomik</t>
  </si>
  <si>
    <t>Aktive  afatgjata te demtuara</t>
  </si>
  <si>
    <t>Caktime te Aktiveve Afatgjata</t>
  </si>
  <si>
    <t>25-26</t>
  </si>
  <si>
    <t>3.Aktive Afatgjata Financiare</t>
  </si>
  <si>
    <t>25</t>
  </si>
  <si>
    <t>Huadhenie e Nenhuadhenie</t>
  </si>
  <si>
    <t>26</t>
  </si>
  <si>
    <t>Pjesmarrje ne kapitalin e vet</t>
  </si>
  <si>
    <t>4.Investime</t>
  </si>
  <si>
    <t xml:space="preserve">Per Aktive Afatgjata jo materiale </t>
  </si>
  <si>
    <t xml:space="preserve">Per Aktive Afatgjata materiale </t>
  </si>
  <si>
    <t>B</t>
  </si>
  <si>
    <t>PASIVET(DETYRIMET)</t>
  </si>
  <si>
    <t>I.Pasivet Afat shkurtra</t>
  </si>
  <si>
    <t>1. Llogari te Pagushme</t>
  </si>
  <si>
    <t>401-408</t>
  </si>
  <si>
    <t>Furnitore e llogari te lidhura me to</t>
  </si>
  <si>
    <t>Detyrime ndaj personelit</t>
  </si>
  <si>
    <t>16,17,18</t>
  </si>
  <si>
    <t>Hua Afat shkurtra</t>
  </si>
  <si>
    <t>Huadhenes</t>
  </si>
  <si>
    <t>Detyrime ndaj shtetit per tatim taksa</t>
  </si>
  <si>
    <t>Detyrime, shteti fatkeqesi natyrore</t>
  </si>
  <si>
    <t>Det.per tu paguar per bl.letrave me vlere</t>
  </si>
  <si>
    <t>Kreditore  per mjete ne ruajtje</t>
  </si>
  <si>
    <t>Kreditore te ndryshem</t>
  </si>
  <si>
    <t>Operacione me shtetin( detyrime</t>
  </si>
  <si>
    <t>2.Te tjera pasive  afatshkurtra</t>
  </si>
  <si>
    <t>Kreditore, Parapagime</t>
  </si>
  <si>
    <t>Te ardhura per t'u regjistruar vitet pasardhese</t>
  </si>
  <si>
    <t>Diferenca konvertimi pasive</t>
  </si>
  <si>
    <t>Te ardhura per tu klasifikuar ose rregulluar</t>
  </si>
  <si>
    <t>Te ardhura te arketuara para nxjerrjes se ttitullit</t>
  </si>
  <si>
    <t>II.Pasivet Afat Gjata</t>
  </si>
  <si>
    <t>Klase 4</t>
  </si>
  <si>
    <t xml:space="preserve">Llogari te pagushme </t>
  </si>
  <si>
    <t>16.17,18</t>
  </si>
  <si>
    <t>Huate Afat gjata</t>
  </si>
  <si>
    <t>Provigjonet afatgjata</t>
  </si>
  <si>
    <t>Klasa 4</t>
  </si>
  <si>
    <t>Te tjera</t>
  </si>
  <si>
    <t xml:space="preserve">C </t>
  </si>
  <si>
    <t>AKTIVET NETO/ FONDET (A-B)</t>
  </si>
  <si>
    <t>D</t>
  </si>
  <si>
    <t xml:space="preserve"> FONDI I KONSOLIDUAR  :</t>
  </si>
  <si>
    <t>Teprica(Fondi I akumuluar)/Deficiti I akumuluar</t>
  </si>
  <si>
    <t>Rezultatet  e mbartura</t>
  </si>
  <si>
    <t>Rezultati I Veprimtarise Ushtrimore</t>
  </si>
  <si>
    <t>Rezerva</t>
  </si>
  <si>
    <t>115</t>
  </si>
  <si>
    <t xml:space="preserve">Nga Fondet e veta te investimeve </t>
  </si>
  <si>
    <t>15</t>
  </si>
  <si>
    <t>Shuma te parashikuiara per rreziqe e Zhvleresime</t>
  </si>
  <si>
    <t xml:space="preserve">Teprica e Granteve kapitale  Te Brendshmne </t>
  </si>
  <si>
    <t>106</t>
  </si>
  <si>
    <t xml:space="preserve">Teprica e Granteve kapitale  Te Huaja </t>
  </si>
  <si>
    <t>107</t>
  </si>
  <si>
    <t>Vlera e mjewteve te caktuara ne perdorim</t>
  </si>
  <si>
    <t>Rezerva nga Rivlersimi I Aktiveve Afatgjata</t>
  </si>
  <si>
    <t>Te Tjera</t>
  </si>
  <si>
    <t>E</t>
  </si>
  <si>
    <t>TOTALI I PASIVEVE(B+C)</t>
  </si>
  <si>
    <t xml:space="preserve">K O N T R O L L E </t>
  </si>
  <si>
    <t xml:space="preserve">Shifra 0(Zero)- Tregon Kuadraturen </t>
  </si>
  <si>
    <t>Kuadratura</t>
  </si>
  <si>
    <t>Kontroll 1.</t>
  </si>
  <si>
    <t xml:space="preserve">Aktivet Neto  a jane te barabarta me Fondin e Konsoliduar </t>
  </si>
  <si>
    <t>Kontroll 2.</t>
  </si>
  <si>
    <t>Totali I Aktiveve  a eshte i barabarte me  = Totalin e Pasiveve</t>
  </si>
  <si>
    <t>Formati nr.2</t>
  </si>
  <si>
    <t xml:space="preserve">PASQYRA E PERFORMANCES FINANCIARE </t>
  </si>
  <si>
    <t>(Klasifikimi,  sipas Natyres ekonomike)</t>
  </si>
  <si>
    <t>NE  / LEKE</t>
  </si>
  <si>
    <t>VITI</t>
  </si>
  <si>
    <t>rresh</t>
  </si>
  <si>
    <t>Llogarije</t>
  </si>
  <si>
    <t xml:space="preserve">P E R S H K R I M I  I  OPERACIONEVE </t>
  </si>
  <si>
    <t>USHTRIMOR</t>
  </si>
  <si>
    <t>I MEPARSHEM</t>
  </si>
  <si>
    <t>ti</t>
  </si>
  <si>
    <t>a</t>
  </si>
  <si>
    <t>b</t>
  </si>
  <si>
    <t>c</t>
  </si>
  <si>
    <t xml:space="preserve">TE ARDHURAT </t>
  </si>
  <si>
    <t>I.TE ARDHURAT NGA TAKSAT E TATIMET</t>
  </si>
  <si>
    <t xml:space="preserve">1.Tatimi mbi te Ardhurat </t>
  </si>
  <si>
    <t>Tatim mbi te ardhurat personale</t>
  </si>
  <si>
    <t>Tatim mbi Fitimin</t>
  </si>
  <si>
    <t>Tatim mbi Biznesin e vogel</t>
  </si>
  <si>
    <t>Te tjera Tatime mbi te  ardhurat</t>
  </si>
  <si>
    <t>2.Tatimi mbi Pasurine</t>
  </si>
  <si>
    <t xml:space="preserve">Tatim mbi Pasurine e palujtshme </t>
  </si>
  <si>
    <t>Tatim mbi shitjen e pasurise se palujtshe</t>
  </si>
  <si>
    <t xml:space="preserve">Te tjera tatime mbi Pasurine </t>
  </si>
  <si>
    <t>3.Tatime mbi mallrat e sherbimet brenda vendit</t>
  </si>
  <si>
    <t>Tatim mbi vleren e shtuar(TVSH)</t>
  </si>
  <si>
    <t>Akciza</t>
  </si>
  <si>
    <t>Takse mbi sherbimet specifike</t>
  </si>
  <si>
    <t>Takse mbi perdorimin e mallrave dhe lejim veprimtarie</t>
  </si>
  <si>
    <t>Taksa vendore mbi perdorimin e mallrave e lejim veprimtarie</t>
  </si>
  <si>
    <t>4.Takse mbi tregtine  dhe transaksionet nderkombtare</t>
  </si>
  <si>
    <t>Takse doganore per mallrat e importit</t>
  </si>
  <si>
    <t>Takse doganore per mallrat e eksportit</t>
  </si>
  <si>
    <t>Tarife sherbimi doganor e kaliposte</t>
  </si>
  <si>
    <t>Te tjera taksa mbi tregtine e transaksionet nderkombtare</t>
  </si>
  <si>
    <t>5.Takse  e rruges</t>
  </si>
  <si>
    <t>6.Te tjera Tatime e Taksa kombtare</t>
  </si>
  <si>
    <t>7.Gjoba e Kamat vonesa</t>
  </si>
  <si>
    <t>II.KONTRIBUTE SIGURIME SHOQERORE E SHENDETESORE</t>
  </si>
  <si>
    <t>NGA TE PUNESUARIT</t>
  </si>
  <si>
    <t>NGA PUNEDHENESI</t>
  </si>
  <si>
    <t>NGA TE VETPUNESUARIT</t>
  </si>
  <si>
    <t>NGA FERMERET</t>
  </si>
  <si>
    <t>NGA SIGURIMET VULLNETARE</t>
  </si>
  <si>
    <t>KONTRIBUTE NGA BUXHETI PER SIGURIME SHOQERORE</t>
  </si>
  <si>
    <t>KONTRIBUTE NGA BUXHETI PER SIGURIME SHENDETESORE</t>
  </si>
  <si>
    <t>III.TE ARDHURA JO TATIMORE</t>
  </si>
  <si>
    <t>1.Nga ndermarrjet dhe pronesia</t>
  </si>
  <si>
    <t>Nga Ndermarrjet publike jo financiare</t>
  </si>
  <si>
    <t>Nga Ndermarrjet publike financiare</t>
  </si>
  <si>
    <t>Te tjera nga ndermarrjet dhe pronesia</t>
  </si>
  <si>
    <t>2.Sherbimet Administrative dhe te Ardhura Sekondare</t>
  </si>
  <si>
    <t>Tarifa administrative dhe rregullatore</t>
  </si>
  <si>
    <t xml:space="preserve">Te ardhura sekondare e pagesa sherbimesh </t>
  </si>
  <si>
    <t>Takse per veprime gjyqsore e noteriale</t>
  </si>
  <si>
    <t>Te ardhura nga biletat</t>
  </si>
  <si>
    <t>Gjoba, kamatvonesa, sekuestrime e  zhdemtime</t>
  </si>
  <si>
    <t>Te ardhura nga   transferimi prones,Legalizimi i ndertimeve pa leje</t>
  </si>
  <si>
    <t>3.Te tjera te ardhura jo tatimore</t>
  </si>
  <si>
    <t>IV.TE ARDHURA FINANCIARE</t>
  </si>
  <si>
    <t>Nga interesat e huadhenies se brendshme</t>
  </si>
  <si>
    <t xml:space="preserve">Nga interesat e huadhenies se Huaj </t>
  </si>
  <si>
    <t>Nga interesat e depozitave</t>
  </si>
  <si>
    <t>Nga kembimet valutore</t>
  </si>
  <si>
    <t>V.GRANTE KORENTE</t>
  </si>
  <si>
    <t xml:space="preserve">1.Grant korent I Brendshem </t>
  </si>
  <si>
    <t>Nga Buxheti  per NJQP(Qendrore)</t>
  </si>
  <si>
    <t>Nga Buxheti  per NJQP(Vendore)</t>
  </si>
  <si>
    <t>Nga Buxheti  per pagesa te posacme te ISSH</t>
  </si>
  <si>
    <t>Nga Buxheti  per mbulim deficiti(ISSH E ISKSH)</t>
  </si>
  <si>
    <t>Pjesmarrje e institucioneve ne tatime nacionale</t>
  </si>
  <si>
    <t>Financim shtese per te ardhurat e krijuara brenda sistemit</t>
  </si>
  <si>
    <t xml:space="preserve">Financim I pritshe nga buxheti </t>
  </si>
  <si>
    <t>Sponsorizime te brendshme( nga te trete)</t>
  </si>
  <si>
    <t>Te tjera grante korente te brendshme</t>
  </si>
  <si>
    <t xml:space="preserve">2.Grant korent I Huaj </t>
  </si>
  <si>
    <t>Nga Qeveri te Huaja</t>
  </si>
  <si>
    <t>Nga Organizata Nderkombetare</t>
  </si>
  <si>
    <t>VI.TE ARDHURA TE TJERA</t>
  </si>
  <si>
    <t xml:space="preserve">Te ardhura nga investimet ne ekonomi </t>
  </si>
  <si>
    <t xml:space="preserve">Rimarrje Shumash te parashikuara per aktive afatshkurtra </t>
  </si>
  <si>
    <t>Rimarrje Shumash te parashikuara per aktive afatgjata</t>
  </si>
  <si>
    <t>Rimarrje Shumash per shpenzime te viteve ardhshme</t>
  </si>
  <si>
    <t xml:space="preserve">Terheqje nga seksioni I  investimeve </t>
  </si>
  <si>
    <t>73</t>
  </si>
  <si>
    <t xml:space="preserve">VII.NDRYSHIMI I GJENDJES SE INVENTARIT TE PRODUKTEVE  </t>
  </si>
  <si>
    <t>SHPENZIMET</t>
  </si>
  <si>
    <t xml:space="preserve">I.PAGAT DHE PERFITIMET E PUNONJSEVE </t>
  </si>
  <si>
    <t xml:space="preserve">Paga, personel I perhershem </t>
  </si>
  <si>
    <t xml:space="preserve">Paga personel I Perkohshem </t>
  </si>
  <si>
    <t>Shperblime</t>
  </si>
  <si>
    <t xml:space="preserve">Shpenzime te tjera per personelin </t>
  </si>
  <si>
    <t xml:space="preserve">II.KONTRIBUTE TE SIGURIMEVE </t>
  </si>
  <si>
    <t>Kontributi I Sigurimeve Shoqerore</t>
  </si>
  <si>
    <t>Kontributi I Sigurimeve Shendetesore</t>
  </si>
  <si>
    <t>III.BLERJE MALLRA E SHERBIME</t>
  </si>
  <si>
    <t xml:space="preserve">Mallra dhe sherbime te tjera </t>
  </si>
  <si>
    <t>Materiale zyre e te pergjitheshme</t>
  </si>
  <si>
    <t>Materiale dhe sherbime speciale</t>
  </si>
  <si>
    <t>Sherbime nga te trete</t>
  </si>
  <si>
    <t>Shpenzime transporti</t>
  </si>
  <si>
    <t>Shpenzime udhetimi</t>
  </si>
  <si>
    <t>Shpenzime per mirembajtje te zakonshme</t>
  </si>
  <si>
    <t>Shpenzime per qeramarrje</t>
  </si>
  <si>
    <t>Shpenzime per detyrime per kompesime legale</t>
  </si>
  <si>
    <t>Shpenzime te lidhura me huamarrjen per hua</t>
  </si>
  <si>
    <t xml:space="preserve">Shpenzime te tjera operative </t>
  </si>
  <si>
    <t>IV.SUBVECIONE</t>
  </si>
  <si>
    <t>Subvecione per diference cmimi</t>
  </si>
  <si>
    <t>Subvecione per te nxitur punesimin</t>
  </si>
  <si>
    <t>Subvecione per te mbuluar humbjet</t>
  </si>
  <si>
    <t>Subvecione per sipermarrjet individuale</t>
  </si>
  <si>
    <t>Subvecione te tjera</t>
  </si>
  <si>
    <t>V.TRANSFERIME KORENTE</t>
  </si>
  <si>
    <t xml:space="preserve">1.Transferime  korente  te brendshme </t>
  </si>
  <si>
    <t>Transferime korente tek nivele tjera te Qeverise</t>
  </si>
  <si>
    <t>Transferime korente tek institucione qeveritare te ndryshme</t>
  </si>
  <si>
    <t>Transferime korente tek Sigurimet Shoqerore e Shendetsore</t>
  </si>
  <si>
    <t>Transferime korente tek Organizatat jo fitimprurse</t>
  </si>
  <si>
    <t>2.Transferime  korente  me jashte</t>
  </si>
  <si>
    <t>Transferime Per Organizatat Nderkombetare</t>
  </si>
  <si>
    <t>Transferime Per Qeverite e Huaja</t>
  </si>
  <si>
    <t>Transferime Per institucionet jo fitimprurese te huaja</t>
  </si>
  <si>
    <t>Transferime Te tjera korrente me jashte shtetit</t>
  </si>
  <si>
    <t>3.Transferime  per Buxhetet familjare e Individe</t>
  </si>
  <si>
    <t>Transferta Te paguara nga ISSH e ISKSH</t>
  </si>
  <si>
    <t>Transferta Paguara nga Inst.Tjera e Org.Pusht.Vendor</t>
  </si>
  <si>
    <t xml:space="preserve">VI.SHPENZIME FINANCIARE </t>
  </si>
  <si>
    <t xml:space="preserve">1.Shpenzime Financiare te brendshme </t>
  </si>
  <si>
    <t>Interesa per bono thesarit dhe kredi direkte</t>
  </si>
  <si>
    <t>Interesa per huamarrje te tj. Brendshme</t>
  </si>
  <si>
    <t>Interesa Letra tjera vlere Qeverise</t>
  </si>
  <si>
    <t>Shpenz.nga kembimet valutore</t>
  </si>
  <si>
    <t xml:space="preserve">2.Shpenzime Financiare te jashtme </t>
  </si>
  <si>
    <t>Interesa per huamarrje nga Qeveri.te Huaja</t>
  </si>
  <si>
    <t>Interesa per financime nga Institucionet.nderkomb</t>
  </si>
  <si>
    <t xml:space="preserve">Interesa per huamarrje te tjera jashtme </t>
  </si>
  <si>
    <t>VII.KUOTA AMORTIZIMI DHE SHUMA TE PARASHIKUARA</t>
  </si>
  <si>
    <t>Kuotat e amortizimit te AAGJ, te shfrytezimit</t>
  </si>
  <si>
    <t>Vlera  e mbetur e AAGJ,  te nxjerra jashte perdorimit e   te shitura</t>
  </si>
  <si>
    <t>Shuma te parashikuara te shfrytezimit</t>
  </si>
  <si>
    <t>Shuma te parashikuara per aktivet financiare</t>
  </si>
  <si>
    <t>63</t>
  </si>
  <si>
    <t>VIII.NDRYSHIMI I GJENDJES SE INVENTARIT</t>
  </si>
  <si>
    <t>IX.SHPENZIME TE TJERA</t>
  </si>
  <si>
    <t>TEPRICA OSE DEFICITI I PERIUDHES</t>
  </si>
  <si>
    <t>(Rezultati I Veprimtarise se vitit Ushtrimor)</t>
  </si>
  <si>
    <t>Te Ardhurat   a jane te  barabarta  me   Shpenzimet  + Rezultatin e  vitit Ushtrimor</t>
  </si>
  <si>
    <t>Llogarja  85 e  Pasqyres F2   a eshte e barabarte me  Llog. 85 ne  Pasqyren  F1</t>
  </si>
  <si>
    <t>Kontroll 3.</t>
  </si>
  <si>
    <t>Llogarja  63  ne Pasqyren F2  a eshte e barabarte me Ndryshimin e  Gjendjeve</t>
  </si>
  <si>
    <t>X</t>
  </si>
  <si>
    <t>te Klases 3 ne  Pasqyren  F1</t>
  </si>
  <si>
    <t>Formati nr.3</t>
  </si>
  <si>
    <t xml:space="preserve">PASQYRA E FLUKSEVE MONETARE(CASH FLOW) </t>
  </si>
  <si>
    <t>(Sipas Metodes direkte)</t>
  </si>
  <si>
    <t xml:space="preserve">Periudha </t>
  </si>
  <si>
    <t>Nr</t>
  </si>
  <si>
    <t>PERMBAJTJA</t>
  </si>
  <si>
    <t>Raportuse</t>
  </si>
  <si>
    <t>Paraardhese</t>
  </si>
  <si>
    <t xml:space="preserve">Rubrike </t>
  </si>
  <si>
    <t>(a)</t>
  </si>
  <si>
    <t>(b)</t>
  </si>
  <si>
    <t>(c)</t>
  </si>
  <si>
    <t>(1)</t>
  </si>
  <si>
    <t>(2)</t>
  </si>
  <si>
    <t>VEPRIMTARITE E SHFRYTEZIMIT</t>
  </si>
  <si>
    <t xml:space="preserve">Akordim Fonde Buxhetore per shpenzime  korente (+) </t>
  </si>
  <si>
    <t xml:space="preserve">Arketime  e te hyra(Cash), gjate vitit ushtrimor </t>
  </si>
  <si>
    <t>Te Hyra nga Tatimet e Doganat tatimore e Doganore(+)</t>
  </si>
  <si>
    <t>Te hyra nga Kontributet e Sig. shoq. e shendets(+)</t>
  </si>
  <si>
    <t>Te hyra nga  ardhurat jotatimore (+)</t>
  </si>
  <si>
    <t>Te hyra, Sponsorizime nga te trete,(+)</t>
  </si>
  <si>
    <t>Te hyra,  nga kredi e huamarrje afatshkurter(+)</t>
  </si>
  <si>
    <t>Te  hyra nga Mjetet ne ruajtje(+)</t>
  </si>
  <si>
    <t>Te  tjera, arketuar(+)</t>
  </si>
  <si>
    <t>Pagesa per Detyrime e Shpenzime korente</t>
  </si>
  <si>
    <t>Per detryrime e Shpenzime  nga vitet e kaluara(-)</t>
  </si>
  <si>
    <t>Per detryrime e Shpenzime  te viti ushtrimor(-)</t>
  </si>
  <si>
    <t>Pagesat per mjetet ne ruajtje(-)</t>
  </si>
  <si>
    <t>Interesi I paguar(-)</t>
  </si>
  <si>
    <t>Tatime te paguara(-)</t>
  </si>
  <si>
    <t>Te tjera te paguara ( - )</t>
  </si>
  <si>
    <t>II</t>
  </si>
  <si>
    <t>VEPRIMTARITE E INVESTIMEVE</t>
  </si>
  <si>
    <t xml:space="preserve">Akordim Fonde Buxhetore per shpenzime  Kapitale (+) </t>
  </si>
  <si>
    <t xml:space="preserve">Te hyra nga Kredi dhe e  huamarrje afatgjata(+) </t>
  </si>
  <si>
    <t>Te hyra nga shitja e  Aktiveve Afatgjata (+)</t>
  </si>
  <si>
    <t>Te hyra nga interesat e huadhenies dhe nenhuadhenies(+)</t>
  </si>
  <si>
    <t>Pagesa per detryrime e Investime nga vitet e kaluara(-)</t>
  </si>
  <si>
    <t>Per detryrime e Investime   te viti ushtrimor(-)</t>
  </si>
  <si>
    <t>Huadhenie e Nenhuadhenie(-)</t>
  </si>
  <si>
    <t>Pjesmarrje ne kapitalin e vet(-)</t>
  </si>
  <si>
    <t>Dividente te paguar(-)</t>
  </si>
  <si>
    <t>III</t>
  </si>
  <si>
    <t>TRANSFERTA E TE TJERA</t>
  </si>
  <si>
    <t>Derdhje e Transferime te te Ardhurave ne Buxhet(-)</t>
  </si>
  <si>
    <t>Transferime ne buxhet  te Fondevete pa perdorura(-)</t>
  </si>
  <si>
    <t>Levizje e brendshme e transferta te tjera(+-)</t>
  </si>
  <si>
    <t>IV</t>
  </si>
  <si>
    <t>Rritja /Renia neto e Mjeteve monetare</t>
  </si>
  <si>
    <t>V</t>
  </si>
  <si>
    <t>Teprica ne fillim   te vitit ushtrimor</t>
  </si>
  <si>
    <t>VI</t>
  </si>
  <si>
    <t>Teprica e Likujditeteve  ne fund te   vitit ushtrimor</t>
  </si>
  <si>
    <t>K O N T R O L L</t>
  </si>
  <si>
    <t>Kontroll .</t>
  </si>
  <si>
    <t xml:space="preserve">Teprica e Llogarise se  Likujditeve, e  F3 a eshte e barabarte </t>
  </si>
  <si>
    <t xml:space="preserve"> me Tepericen e  Llogarive t e Likujditeteve ne  Pasqyren F1</t>
  </si>
  <si>
    <t xml:space="preserve">NJESIA PUBLIKE </t>
  </si>
  <si>
    <t>Formati nr.4</t>
  </si>
  <si>
    <t>PASQYRA E NDRYSHIMEVE NE AKTIVET NETO/ FONDET NETO,</t>
  </si>
  <si>
    <t xml:space="preserve">Fonde baze </t>
  </si>
  <si>
    <t>Fonde te</t>
  </si>
  <si>
    <t>Rezultatet</t>
  </si>
  <si>
    <t>GJITHESEJ</t>
  </si>
  <si>
    <t>Reference</t>
  </si>
  <si>
    <t>dhe Grante</t>
  </si>
  <si>
    <t xml:space="preserve">Rezerva </t>
  </si>
  <si>
    <t xml:space="preserve">Tjera </t>
  </si>
  <si>
    <t>e Mbartura</t>
  </si>
  <si>
    <t>e Ushtrimit</t>
  </si>
  <si>
    <t>Aktive/neto</t>
  </si>
  <si>
    <t xml:space="preserve">Kapitale </t>
  </si>
  <si>
    <t xml:space="preserve"> te veta</t>
  </si>
  <si>
    <t>Teprioce/Deficit</t>
  </si>
  <si>
    <t>Fonde/ Neto</t>
  </si>
  <si>
    <t xml:space="preserve">I.AKTIVET NETO/FONDET NETO  </t>
  </si>
  <si>
    <t>II.NDRYSHIMET NE AKTIVET/ FONDET NETO(1+2)</t>
  </si>
  <si>
    <t xml:space="preserve">1.NGA BURIME TE BRENDSHME </t>
  </si>
  <si>
    <t xml:space="preserve">105, </t>
  </si>
  <si>
    <t>Nga grantet e brendshme kapitale(+)</t>
  </si>
  <si>
    <t>1016, 1059</t>
  </si>
  <si>
    <t>Nga Transfertat  e brendshme te AAGJ, Dhurata ne natyre, (+,- )</t>
  </si>
  <si>
    <t>1014, 116</t>
  </si>
  <si>
    <t>Nga Shitjet e AAGJ(+)</t>
  </si>
  <si>
    <t>Nga Rezultatet e mbartura(+,- )</t>
  </si>
  <si>
    <t>Nga Rezultatet e vitit ushtrimor(+,-)</t>
  </si>
  <si>
    <t>Nga Rezervat (+.-)</t>
  </si>
  <si>
    <t>Nga Fondet e veta te investimeve (+,-)</t>
  </si>
  <si>
    <t>Shuma te parashikuiara per rreziqe e Zhvleresime(+,-)</t>
  </si>
  <si>
    <t>Nga konsumi i AAGJ(-)</t>
  </si>
  <si>
    <t>Nga nxjerrjet jashteperdorimit  dhe demtimet(-)</t>
  </si>
  <si>
    <t>Vlera te AAGJ, te Caktuara ne perdorim(+.-)</t>
  </si>
  <si>
    <t>Diferenca nga Rivleresimi I AAGJ(+,-)</t>
  </si>
  <si>
    <t xml:space="preserve">2.NGA BURIME TE JASHTME </t>
  </si>
  <si>
    <t xml:space="preserve">106, </t>
  </si>
  <si>
    <t>Nga grantet e Jashtme  kapitale(+)</t>
  </si>
  <si>
    <t>1016, 1069</t>
  </si>
  <si>
    <t>TOTALI I FONDEVE TE VETA(I+II)</t>
  </si>
  <si>
    <t xml:space="preserve">Kontroll </t>
  </si>
  <si>
    <t xml:space="preserve">Totali i Fondeve.Sipa  Pasqyres F4  a eshte I barabarte  </t>
  </si>
  <si>
    <t xml:space="preserve">Ne Fillim </t>
  </si>
  <si>
    <t>Ne Fund</t>
  </si>
  <si>
    <t xml:space="preserve"> me Totalin e Fondeve ne Pasqyren F1</t>
  </si>
  <si>
    <t>Pasqyre Anekse Statistikore</t>
  </si>
  <si>
    <t>Formati nr.6</t>
  </si>
  <si>
    <t>INVESTIMET DHE BURIMET E FINANCIMIT</t>
  </si>
  <si>
    <t>NE   / LEKE</t>
  </si>
  <si>
    <t>EMERTIMI</t>
  </si>
  <si>
    <t xml:space="preserve">Teprica </t>
  </si>
  <si>
    <t>Transaksionet e vitit</t>
  </si>
  <si>
    <t>reshti</t>
  </si>
  <si>
    <t>Referenca  e</t>
  </si>
  <si>
    <t xml:space="preserve">ne Fillim </t>
  </si>
  <si>
    <t>Debi</t>
  </si>
  <si>
    <t>Kredi</t>
  </si>
  <si>
    <t>ne Fund</t>
  </si>
  <si>
    <t>Llogarive</t>
  </si>
  <si>
    <t xml:space="preserve">te Vitit </t>
  </si>
  <si>
    <t>d</t>
  </si>
  <si>
    <t>e</t>
  </si>
  <si>
    <t>f</t>
  </si>
  <si>
    <t>g</t>
  </si>
  <si>
    <t>I.</t>
  </si>
  <si>
    <t>SHPENZIMET PER INVESTIME</t>
  </si>
  <si>
    <t xml:space="preserve">Shpenzime per Aktive Afatgjata jo materiale </t>
  </si>
  <si>
    <t xml:space="preserve">Shpenzime per Aktive Afatgjata  materiale </t>
  </si>
  <si>
    <t>25,26</t>
  </si>
  <si>
    <t>Shpenzime per Aktive Afatgjata  Financiare</t>
  </si>
  <si>
    <t>Huadhenie dhe nenhuadhenie</t>
  </si>
  <si>
    <t>II.</t>
  </si>
  <si>
    <t>BURIMET PER INVESTIME</t>
  </si>
  <si>
    <t xml:space="preserve">1.Grante te brendshme kapitale </t>
  </si>
  <si>
    <t>Grante kapitale  nga Buxheti</t>
  </si>
  <si>
    <t>Grante  kapitale nga   nivele te tjera</t>
  </si>
  <si>
    <t>Kontribute te te treteveper investime</t>
  </si>
  <si>
    <t>Grante te brendeshme kapitale  ne natyre</t>
  </si>
  <si>
    <t>2.Grante te huaja Kapitale</t>
  </si>
  <si>
    <t>Nga qeveri te huaja</t>
  </si>
  <si>
    <t>Nga institucione nderkombetare</t>
  </si>
  <si>
    <t>Grante te huaja ne natyre</t>
  </si>
  <si>
    <t>3.Grante kapitale per investime per te trete</t>
  </si>
  <si>
    <t>Grante brendsh. kapitale per pjesm. ne invest. ne te trete</t>
  </si>
  <si>
    <t>Grante te huaja kapitale per pjesm. ne invest. ne te trete</t>
  </si>
  <si>
    <t>4.Fonde te tjera te veta.</t>
  </si>
  <si>
    <t xml:space="preserve">Fonde rezerve </t>
  </si>
  <si>
    <t>Caktim fondi per investime nga rezultati I vitit</t>
  </si>
  <si>
    <t>Te ardhura nga Shitja e aktiveve te qendrueshme</t>
  </si>
  <si>
    <t>5.Rezultati I Mbartur</t>
  </si>
  <si>
    <t>16,17</t>
  </si>
  <si>
    <t xml:space="preserve">6.Huamarrje </t>
  </si>
  <si>
    <t>Huamarrje e Brendshme</t>
  </si>
  <si>
    <t xml:space="preserve">Huamarrje e Huaj </t>
  </si>
  <si>
    <t>III.</t>
  </si>
  <si>
    <t>BALANCA   (II-I)</t>
  </si>
  <si>
    <t>Llogarija 105 e  F6  a eshte e barabarte  me  Llog.105 ne F1</t>
  </si>
  <si>
    <t>Llogarija 106 e  F6  a eshte e barabarte  me  Llog.106 ne F1</t>
  </si>
  <si>
    <t>Kontroll 5.</t>
  </si>
  <si>
    <t>Llogarija 111 e  F6  a eshte e barabarte  me  Llog.111 ne F1</t>
  </si>
  <si>
    <t>Kontroll 6.</t>
  </si>
  <si>
    <t>Llogarija 115 e  F6  a eshte e barabarte  me  Llog.115 ne F1</t>
  </si>
  <si>
    <t>Kontroll 8.</t>
  </si>
  <si>
    <t>Llogarija 12 e  F6  a eshte e barabarte  me  Llog.12 ne F1</t>
  </si>
  <si>
    <t>Kontroll 9.</t>
  </si>
  <si>
    <t>Llogarija 16+17 e  F6  a eshte e barabarte  me  Llog.16+17 ne F1</t>
  </si>
  <si>
    <t>Kontroll 10.</t>
  </si>
  <si>
    <t>Llogarija 230 e  F6  a eshte e barabarte  me  Llog. 230 ne F1</t>
  </si>
  <si>
    <t>Kontroll 11.</t>
  </si>
  <si>
    <t>Llogarija 231 e  F6  a eshte e barabarte  me  Llog. 231 ne F1</t>
  </si>
  <si>
    <t>Kontroll 12.</t>
  </si>
  <si>
    <t>Llogarija 25/26 e  F6  a eshte e barabarte  me  Llog. 25/26 ne F1</t>
  </si>
  <si>
    <t>GJENDJA DHE NDRYSHIMET E  AKTIVEVE AFATGJATA( KOSTO HISTORIKE)</t>
  </si>
  <si>
    <t>Formati nr.7/a</t>
  </si>
  <si>
    <t>NE / LEKE</t>
  </si>
  <si>
    <t>Gjendje ne</t>
  </si>
  <si>
    <t xml:space="preserve">Shtesa gjate vitit ushtrimo, Kosto Historike </t>
  </si>
  <si>
    <t xml:space="preserve">Pakesime gjate vitit , Kosto Historike </t>
  </si>
  <si>
    <t xml:space="preserve">Gjendja </t>
  </si>
  <si>
    <t>Fillim vit</t>
  </si>
  <si>
    <t xml:space="preserve">Blerje e </t>
  </si>
  <si>
    <t>Shtesa pa pagese</t>
  </si>
  <si>
    <t>Levizje</t>
  </si>
  <si>
    <t>Gjithe</t>
  </si>
  <si>
    <t>Shitje</t>
  </si>
  <si>
    <t>Nx.jasht</t>
  </si>
  <si>
    <t xml:space="preserve">Pakesime </t>
  </si>
  <si>
    <t>mbyllje te</t>
  </si>
  <si>
    <t xml:space="preserve">Rrjeshti </t>
  </si>
  <si>
    <t xml:space="preserve">te vitit </t>
  </si>
  <si>
    <t>krijuar</t>
  </si>
  <si>
    <t>Jashte</t>
  </si>
  <si>
    <t>Brenda</t>
  </si>
  <si>
    <t>brenda</t>
  </si>
  <si>
    <t>sej</t>
  </si>
  <si>
    <t>perdor.</t>
  </si>
  <si>
    <t>te</t>
  </si>
  <si>
    <t>ushtrimit</t>
  </si>
  <si>
    <t>me pagese</t>
  </si>
  <si>
    <t>sistemit</t>
  </si>
  <si>
    <t>aktiveve</t>
  </si>
  <si>
    <t>Tjera</t>
  </si>
  <si>
    <t xml:space="preserve">I. AAGJ/JO MATERIALE </t>
  </si>
  <si>
    <t>Prime te emisionit dhe rimbursimit te huave</t>
  </si>
  <si>
    <t>Koncesione, patenta,licenca e tjera ngjashme</t>
  </si>
  <si>
    <t>21- 28</t>
  </si>
  <si>
    <t xml:space="preserve">II. TAAGJ/  MATERIALE </t>
  </si>
  <si>
    <t>Toka,troje,Terene</t>
  </si>
  <si>
    <t>Pyje,Kullota Plantacione</t>
  </si>
  <si>
    <t>Ndertime e Konstruksione</t>
  </si>
  <si>
    <t>Rruge,rrjete,vepra ujore</t>
  </si>
  <si>
    <t>Instalime teknike,makineri,paisje,vegla pune</t>
  </si>
  <si>
    <t>Mjete transporti</t>
  </si>
  <si>
    <t>Rezerva shtetrore</t>
  </si>
  <si>
    <t>Aktive te Qend.te trupezuara te demtuara</t>
  </si>
  <si>
    <t>Caktime</t>
  </si>
  <si>
    <t>T O T A L I ( I + II )</t>
  </si>
  <si>
    <t>GJENDJA DHE NDRYSHIMET E  AKTIVEVE AFATGJATA(VLERA NETO)</t>
  </si>
  <si>
    <t>Formati nr.7/b</t>
  </si>
  <si>
    <t>Teprica ne fillim</t>
  </si>
  <si>
    <t xml:space="preserve">Shtesat gjate vitit </t>
  </si>
  <si>
    <t xml:space="preserve">Paksimet  gjate vitit </t>
  </si>
  <si>
    <t>Teprica ne Fund</t>
  </si>
  <si>
    <t>Kosto</t>
  </si>
  <si>
    <t xml:space="preserve">Amortizim </t>
  </si>
  <si>
    <t>Teprica</t>
  </si>
  <si>
    <t>Amortizim</t>
  </si>
  <si>
    <t xml:space="preserve">Historike </t>
  </si>
  <si>
    <t xml:space="preserve">Akumuluar </t>
  </si>
  <si>
    <t xml:space="preserve">Neto </t>
  </si>
  <si>
    <t xml:space="preserve">II. AAGJ/  MATERIALE </t>
  </si>
  <si>
    <t xml:space="preserve">Kontrolle </t>
  </si>
  <si>
    <t>Per Tepricen Ne Fillim  te    periudhes</t>
  </si>
  <si>
    <t>Per Tepricen Ne Fund te    periudhes</t>
  </si>
  <si>
    <t>Llogarija 20 e  F7/a,   a eshte e barabarte  me  Llog.20 ne F7/b</t>
  </si>
  <si>
    <t>Llogarija 21- 28 e  F7/ a,   a eshte e barabarte  me  Llog.21-28,  ne F7/b</t>
  </si>
  <si>
    <t>Llogarija 20 e  Pasqyres  F7/b,   a eshte e barabarte  me  Llog.20  te Pasqyren F1</t>
  </si>
  <si>
    <t>Kontroll 4.</t>
  </si>
  <si>
    <t>Llogarite 21  . 28  te   Pasqyres F7/b,   a  jane  te barabarte  me  Llogarite21 - 28 te Pasqyres F1</t>
  </si>
  <si>
    <t xml:space="preserve">NUMRI I PUNONJSEVE DHE  FONDI  I PAGAVE </t>
  </si>
  <si>
    <t>Formati nr.8</t>
  </si>
  <si>
    <t xml:space="preserve">Numri Mesatar Vjetor I Punonjseve </t>
  </si>
  <si>
    <t>NUMRI I PUNONJSEVE</t>
  </si>
  <si>
    <t>FONDI I PAGAVE  DHE KONTRIBUTET</t>
  </si>
  <si>
    <t>Ndryshuar gjate vitit</t>
  </si>
  <si>
    <t xml:space="preserve">Fondi </t>
  </si>
  <si>
    <t>Ndihma</t>
  </si>
  <si>
    <t>Kontributi</t>
  </si>
  <si>
    <t>Tatimi</t>
  </si>
  <si>
    <t>Pranuar</t>
  </si>
  <si>
    <t>Gjendje</t>
  </si>
  <si>
    <t>pagave</t>
  </si>
  <si>
    <t>supleme-</t>
  </si>
  <si>
    <t>shoqerore</t>
  </si>
  <si>
    <t>sig.shoq.</t>
  </si>
  <si>
    <t>mbi</t>
  </si>
  <si>
    <t>Larguar</t>
  </si>
  <si>
    <t>fund</t>
  </si>
  <si>
    <t>gjithesej</t>
  </si>
  <si>
    <t>ntare</t>
  </si>
  <si>
    <t>te menje-</t>
  </si>
  <si>
    <t xml:space="preserve">dhe </t>
  </si>
  <si>
    <t>tjera</t>
  </si>
  <si>
    <t>rinj</t>
  </si>
  <si>
    <t>te vitit</t>
  </si>
  <si>
    <t>hershme</t>
  </si>
  <si>
    <t>shendete-</t>
  </si>
  <si>
    <t>ardhurat</t>
  </si>
  <si>
    <t>ushtrimor</t>
  </si>
  <si>
    <t>sore</t>
  </si>
  <si>
    <t xml:space="preserve">D r e j t u e s </t>
  </si>
  <si>
    <t>Spec.arsim te larte</t>
  </si>
  <si>
    <t xml:space="preserve">T e k n i k e </t>
  </si>
  <si>
    <t>Nepunes te thjeshte</t>
  </si>
  <si>
    <t xml:space="preserve">Punetore </t>
  </si>
  <si>
    <t>Punonjes te perkohshem</t>
  </si>
  <si>
    <t>SHPJEGIME :</t>
  </si>
  <si>
    <t>Nr.mesatar i punonjsve (mujor) llogaritet duke vene ne raport shumen e numrit te punonjsve per te gjitha ditet e muajit me ditet kalendarike te muajit.</t>
  </si>
  <si>
    <t>Numri mesatar vjetor eshte shuma e mesatareve mujore pjestuar me 12.</t>
  </si>
  <si>
    <t>Kollona 6 permban : Shperblimet suplementare per rezultate te mira ne pune e tjera.</t>
  </si>
  <si>
    <t>Kollona 7 permban : Ndihmat qe jepen me raste fatkeqesish, lindje e tjera.</t>
  </si>
  <si>
    <t>Kollona 8 permban : Kontributin e sigurimeve shoqerore qe derdhet nga punedhenesi dhe punemarresi ne llogarine e sigurimeve shoqerore.</t>
  </si>
  <si>
    <t>Kollona 9 permban : Shperblimet e ndryshme qe institucioni mund tu jape punonjesve te vet.</t>
  </si>
  <si>
    <t>Kollona 10 permban : Kontributin e derdhur nga punemarresi per tatimin mbi te ardhurat</t>
  </si>
  <si>
    <t>Tituj të ardhurash të anulluara</t>
  </si>
  <si>
    <t xml:space="preserve">Caktim të ardhurash të funksionit për investime </t>
  </si>
  <si>
    <t xml:space="preserve">Transferim i të ardhurave në buxhet </t>
  </si>
  <si>
    <t>Derdhje e të të ardhurave të papërdorura</t>
  </si>
  <si>
    <t>Transferim për debitorë të konstatuar e të ngjashëm</t>
  </si>
  <si>
    <t>Transferim për efekt të ndryshimit të gjendjes</t>
  </si>
  <si>
    <t>Transferim i të ardhurave brenda sistemit</t>
  </si>
  <si>
    <t xml:space="preserve">Numri mesatar i punonjësve gjithsej </t>
  </si>
  <si>
    <t>Nr.i punonjseve gjithesej (1+2-3+4+5+6)</t>
  </si>
  <si>
    <t>VITI 2025</t>
  </si>
  <si>
    <t>ASHMDF</t>
  </si>
  <si>
    <t xml:space="preserve">         NE   / LEKE </t>
  </si>
  <si>
    <t xml:space="preserve">Te ardhura nga shitja e mallrave e sherbimeve </t>
  </si>
  <si>
    <t xml:space="preserve">Shpenz faktike </t>
  </si>
  <si>
    <t>Detyrimet te vitit paraardhes Minus</t>
  </si>
  <si>
    <t>Detyrimet te vitit pasardhes  plus</t>
  </si>
  <si>
    <t>85</t>
  </si>
  <si>
    <t>(Burimet per Imnvestime  minus Shpenzimet per Investime)</t>
  </si>
  <si>
    <t xml:space="preserve">NJESIJA  PUBLIKE; </t>
  </si>
  <si>
    <t>Kollona 5 permban : Pagen baze per punen e kryer, shtesat e pages per vjetersi ne pune, per veshtiresi, funksion ,grada shkencore etj.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</si>
</sst>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L_e_k_ë_-;\-* #,##0.00_L_e_k_ë_-;_-* &quot;-&quot;??_L_e_k_ë_-;_-@_-"/>
    <numFmt numFmtId="165" formatCode="_-* #,##0.00_L_e_k_-;\-* #,##0.00_L_e_k_-;_-* &quot;-&quot;??_L_e_k_-;_-@_-"/>
    <numFmt numFmtId="166" formatCode="_-* #,##0_L_e_k_ë_-;\-* #,##0_L_e_k_ë_-;_-* &quot;-&quot;??_L_e_k_ë_-;_-@_-"/>
    <numFmt numFmtId="167" formatCode="_-* #,##0_L_e_k_-;\-* #,##0_L_e_k_-;_-* &quot;-&quot;??_L_e_k_-;_-@_-"/>
    <numFmt numFmtId="168" formatCode="_(* #,##0_);_(* \(#,##0\);_(* &quot;-&quot;??_);_(@_)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12"/>
      <name val="Arial"/>
      <family val="2"/>
      <charset val="238"/>
    </font>
    <font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Book Antiqua"/>
      <family val="1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0" fontId="6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3">
    <xf numFmtId="0" fontId="0" fillId="0" borderId="0" xfId="0"/>
    <xf numFmtId="0" fontId="11" fillId="0" borderId="1" xfId="0" applyFont="1" applyBorder="1" applyAlignment="1">
      <alignment horizontal="center"/>
    </xf>
    <xf numFmtId="167" fontId="11" fillId="0" borderId="0" xfId="10" applyNumberFormat="1" applyFont="1" applyProtection="1"/>
    <xf numFmtId="167" fontId="12" fillId="0" borderId="0" xfId="10" applyNumberFormat="1" applyFont="1" applyProtection="1"/>
    <xf numFmtId="167" fontId="11" fillId="0" borderId="0" xfId="10" applyNumberFormat="1" applyFont="1" applyAlignment="1" applyProtection="1">
      <alignment horizontal="right"/>
    </xf>
    <xf numFmtId="0" fontId="11" fillId="0" borderId="0" xfId="0" applyFont="1"/>
    <xf numFmtId="0" fontId="13" fillId="0" borderId="0" xfId="0" applyFont="1"/>
    <xf numFmtId="0" fontId="1" fillId="0" borderId="0" xfId="0" applyFont="1"/>
    <xf numFmtId="167" fontId="1" fillId="0" borderId="0" xfId="10" applyNumberFormat="1" applyFont="1" applyAlignment="1" applyProtection="1">
      <alignment horizontal="right"/>
    </xf>
    <xf numFmtId="167" fontId="1" fillId="0" borderId="0" xfId="10" applyNumberFormat="1" applyFont="1" applyProtection="1"/>
    <xf numFmtId="0" fontId="1" fillId="2" borderId="12" xfId="0" applyFont="1" applyFill="1" applyBorder="1" applyAlignment="1">
      <alignment horizontal="center"/>
    </xf>
    <xf numFmtId="0" fontId="11" fillId="2" borderId="13" xfId="0" applyFont="1" applyFill="1" applyBorder="1"/>
    <xf numFmtId="167" fontId="11" fillId="2" borderId="13" xfId="10" applyNumberFormat="1" applyFont="1" applyFill="1" applyBorder="1" applyAlignment="1" applyProtection="1">
      <alignment horizontal="center"/>
    </xf>
    <xf numFmtId="167" fontId="11" fillId="2" borderId="14" xfId="10" applyNumberFormat="1" applyFont="1" applyFill="1" applyBorder="1" applyAlignment="1" applyProtection="1">
      <alignment horizontal="center"/>
    </xf>
    <xf numFmtId="0" fontId="1" fillId="2" borderId="1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167" fontId="11" fillId="2" borderId="4" xfId="10" applyNumberFormat="1" applyFont="1" applyFill="1" applyBorder="1" applyAlignment="1" applyProtection="1">
      <alignment horizontal="center"/>
    </xf>
    <xf numFmtId="167" fontId="11" fillId="2" borderId="16" xfId="10" applyNumberFormat="1" applyFont="1" applyFill="1" applyBorder="1" applyAlignment="1" applyProtection="1">
      <alignment horizontal="center"/>
    </xf>
    <xf numFmtId="0" fontId="1" fillId="2" borderId="37" xfId="0" applyFont="1" applyFill="1" applyBorder="1" applyAlignment="1">
      <alignment horizontal="center"/>
    </xf>
    <xf numFmtId="0" fontId="11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167" fontId="11" fillId="5" borderId="3" xfId="10" applyNumberFormat="1" applyFont="1" applyFill="1" applyBorder="1" applyAlignment="1" applyProtection="1">
      <alignment horizontal="center"/>
    </xf>
    <xf numFmtId="167" fontId="11" fillId="2" borderId="32" xfId="10" applyNumberFormat="1" applyFont="1" applyFill="1" applyBorder="1" applyAlignment="1" applyProtection="1">
      <alignment horizontal="center"/>
    </xf>
    <xf numFmtId="0" fontId="1" fillId="2" borderId="2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167" fontId="11" fillId="4" borderId="1" xfId="10" applyNumberFormat="1" applyFont="1" applyFill="1" applyBorder="1" applyAlignment="1" applyProtection="1">
      <alignment horizontal="right"/>
    </xf>
    <xf numFmtId="167" fontId="11" fillId="4" borderId="29" xfId="1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2" borderId="1" xfId="0" quotePrefix="1" applyFont="1" applyFill="1" applyBorder="1"/>
    <xf numFmtId="167" fontId="1" fillId="7" borderId="1" xfId="10" applyNumberFormat="1" applyFont="1" applyFill="1" applyBorder="1" applyAlignment="1" applyProtection="1">
      <alignment horizontal="right"/>
    </xf>
    <xf numFmtId="167" fontId="1" fillId="3" borderId="29" xfId="10" applyNumberFormat="1" applyFont="1" applyFill="1" applyBorder="1" applyAlignment="1" applyProtection="1">
      <alignment horizontal="right"/>
    </xf>
    <xf numFmtId="0" fontId="1" fillId="2" borderId="1" xfId="0" applyFont="1" applyFill="1" applyBorder="1"/>
    <xf numFmtId="167" fontId="11" fillId="5" borderId="9" xfId="10" applyNumberFormat="1" applyFont="1" applyFill="1" applyBorder="1" applyAlignment="1" applyProtection="1">
      <alignment horizontal="right"/>
    </xf>
    <xf numFmtId="167" fontId="11" fillId="5" borderId="5" xfId="10" applyNumberFormat="1" applyFont="1" applyFill="1" applyBorder="1" applyAlignment="1" applyProtection="1">
      <alignment horizontal="right"/>
    </xf>
    <xf numFmtId="167" fontId="11" fillId="5" borderId="10" xfId="1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 applyAlignment="1">
      <alignment horizontal="center"/>
    </xf>
    <xf numFmtId="0" fontId="11" fillId="2" borderId="1" xfId="0" quotePrefix="1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167" fontId="1" fillId="0" borderId="0" xfId="2" applyNumberFormat="1" applyFont="1" applyAlignment="1" applyProtection="1">
      <alignment horizontal="right"/>
    </xf>
    <xf numFmtId="167" fontId="1" fillId="7" borderId="29" xfId="10" applyNumberFormat="1" applyFont="1" applyFill="1" applyBorder="1" applyAlignment="1" applyProtection="1">
      <alignment horizontal="right"/>
    </xf>
    <xf numFmtId="3" fontId="1" fillId="2" borderId="1" xfId="0" quotePrefix="1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 vertical="center"/>
    </xf>
    <xf numFmtId="0" fontId="11" fillId="2" borderId="34" xfId="0" applyFont="1" applyFill="1" applyBorder="1"/>
    <xf numFmtId="167" fontId="11" fillId="2" borderId="34" xfId="10" applyNumberFormat="1" applyFont="1" applyFill="1" applyBorder="1" applyAlignment="1" applyProtection="1">
      <alignment horizontal="center"/>
    </xf>
    <xf numFmtId="167" fontId="11" fillId="2" borderId="35" xfId="10" applyNumberFormat="1" applyFont="1" applyFill="1" applyBorder="1" applyAlignment="1" applyProtection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/>
    <xf numFmtId="167" fontId="11" fillId="0" borderId="0" xfId="10" applyNumberFormat="1" applyFont="1" applyFill="1" applyBorder="1" applyAlignment="1" applyProtection="1">
      <alignment horizontal="center"/>
    </xf>
    <xf numFmtId="167" fontId="11" fillId="2" borderId="1" xfId="10" applyNumberFormat="1" applyFont="1" applyFill="1" applyBorder="1" applyAlignment="1" applyProtection="1">
      <alignment horizontal="center"/>
    </xf>
    <xf numFmtId="0" fontId="10" fillId="0" borderId="0" xfId="0" applyFont="1"/>
    <xf numFmtId="167" fontId="14" fillId="0" borderId="0" xfId="10" applyNumberFormat="1" applyFont="1" applyProtection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13" fillId="0" borderId="0" xfId="10" applyNumberFormat="1" applyFont="1" applyAlignment="1" applyProtection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167" fontId="1" fillId="2" borderId="13" xfId="10" applyNumberFormat="1" applyFont="1" applyFill="1" applyBorder="1" applyAlignment="1" applyProtection="1">
      <alignment horizontal="center"/>
    </xf>
    <xf numFmtId="167" fontId="1" fillId="2" borderId="14" xfId="10" applyNumberFormat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7" fontId="1" fillId="2" borderId="4" xfId="10" applyNumberFormat="1" applyFont="1" applyFill="1" applyBorder="1" applyAlignment="1" applyProtection="1">
      <alignment horizontal="center"/>
    </xf>
    <xf numFmtId="167" fontId="1" fillId="2" borderId="16" xfId="10" applyNumberFormat="1" applyFont="1" applyFill="1" applyBorder="1" applyAlignment="1" applyProtection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7" fontId="1" fillId="2" borderId="3" xfId="10" applyNumberFormat="1" applyFont="1" applyFill="1" applyBorder="1" applyAlignment="1" applyProtection="1">
      <alignment horizontal="center"/>
    </xf>
    <xf numFmtId="167" fontId="1" fillId="2" borderId="32" xfId="10" applyNumberFormat="1" applyFont="1" applyFill="1" applyBorder="1" applyAlignment="1" applyProtection="1">
      <alignment horizontal="center"/>
    </xf>
    <xf numFmtId="167" fontId="1" fillId="2" borderId="1" xfId="10" applyNumberFormat="1" applyFont="1" applyFill="1" applyBorder="1" applyAlignment="1" applyProtection="1">
      <alignment horizontal="center"/>
    </xf>
    <xf numFmtId="167" fontId="1" fillId="2" borderId="29" xfId="10" applyNumberFormat="1" applyFont="1" applyFill="1" applyBorder="1" applyAlignment="1" applyProtection="1">
      <alignment horizontal="center"/>
    </xf>
    <xf numFmtId="167" fontId="11" fillId="4" borderId="1" xfId="10" applyNumberFormat="1" applyFont="1" applyFill="1" applyBorder="1" applyProtection="1"/>
    <xf numFmtId="167" fontId="11" fillId="4" borderId="29" xfId="10" applyNumberFormat="1" applyFont="1" applyFill="1" applyBorder="1" applyProtection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167" fontId="1" fillId="7" borderId="1" xfId="10" applyNumberFormat="1" applyFont="1" applyFill="1" applyBorder="1" applyProtection="1"/>
    <xf numFmtId="167" fontId="1" fillId="3" borderId="29" xfId="10" applyNumberFormat="1" applyFont="1" applyFill="1" applyBorder="1" applyProtection="1"/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67" fontId="1" fillId="4" borderId="1" xfId="10" applyNumberFormat="1" applyFont="1" applyFill="1" applyBorder="1" applyProtection="1"/>
    <xf numFmtId="167" fontId="1" fillId="4" borderId="29" xfId="10" applyNumberFormat="1" applyFont="1" applyFill="1" applyBorder="1" applyProtection="1"/>
    <xf numFmtId="0" fontId="15" fillId="2" borderId="1" xfId="0" quotePrefix="1" applyFont="1" applyFill="1" applyBorder="1" applyAlignment="1">
      <alignment horizontal="center"/>
    </xf>
    <xf numFmtId="167" fontId="1" fillId="0" borderId="0" xfId="10" applyNumberFormat="1" applyFont="1" applyAlignment="1" applyProtection="1">
      <alignment horizontal="center" vertical="center" wrapText="1"/>
    </xf>
    <xf numFmtId="167" fontId="11" fillId="4" borderId="6" xfId="10" applyNumberFormat="1" applyFont="1" applyFill="1" applyBorder="1" applyProtection="1"/>
    <xf numFmtId="167" fontId="1" fillId="0" borderId="1" xfId="10" applyNumberFormat="1" applyFont="1" applyBorder="1" applyProtection="1"/>
    <xf numFmtId="167" fontId="1" fillId="0" borderId="6" xfId="10" applyNumberFormat="1" applyFont="1" applyBorder="1" applyProtection="1"/>
    <xf numFmtId="167" fontId="1" fillId="0" borderId="1" xfId="10" applyNumberFormat="1" applyFont="1" applyBorder="1" applyAlignment="1" applyProtection="1">
      <alignment horizontal="right"/>
    </xf>
    <xf numFmtId="167" fontId="1" fillId="7" borderId="6" xfId="10" applyNumberFormat="1" applyFont="1" applyFill="1" applyBorder="1" applyProtection="1"/>
    <xf numFmtId="168" fontId="17" fillId="0" borderId="1" xfId="7" applyNumberFormat="1" applyFont="1" applyFill="1" applyBorder="1" applyAlignment="1">
      <alignment wrapText="1"/>
    </xf>
    <xf numFmtId="168" fontId="17" fillId="0" borderId="1" xfId="7" applyNumberFormat="1" applyFont="1" applyFill="1" applyBorder="1" applyAlignment="1"/>
    <xf numFmtId="167" fontId="1" fillId="0" borderId="1" xfId="10" applyNumberFormat="1" applyFont="1" applyBorder="1" applyProtection="1">
      <protection locked="0"/>
    </xf>
    <xf numFmtId="167" fontId="1" fillId="7" borderId="1" xfId="10" applyNumberFormat="1" applyFont="1" applyFill="1" applyBorder="1" applyAlignment="1" applyProtection="1">
      <alignment horizontal="center" wrapText="1"/>
    </xf>
    <xf numFmtId="0" fontId="18" fillId="2" borderId="28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167" fontId="19" fillId="7" borderId="1" xfId="10" applyNumberFormat="1" applyFont="1" applyFill="1" applyBorder="1" applyProtection="1"/>
    <xf numFmtId="167" fontId="19" fillId="3" borderId="29" xfId="10" applyNumberFormat="1" applyFont="1" applyFill="1" applyBorder="1" applyProtection="1"/>
    <xf numFmtId="167" fontId="19" fillId="0" borderId="0" xfId="10" applyNumberFormat="1" applyFont="1" applyAlignment="1" applyProtection="1">
      <alignment horizontal="right"/>
    </xf>
    <xf numFmtId="167" fontId="19" fillId="0" borderId="0" xfId="10" applyNumberFormat="1" applyFont="1" applyProtection="1"/>
    <xf numFmtId="0" fontId="19" fillId="0" borderId="0" xfId="0" applyFont="1"/>
    <xf numFmtId="0" fontId="15" fillId="2" borderId="2" xfId="0" quotePrefix="1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18" xfId="0" applyFont="1" applyFill="1" applyBorder="1" applyAlignment="1">
      <alignment horizontal="center"/>
    </xf>
    <xf numFmtId="0" fontId="15" fillId="2" borderId="18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7" fontId="11" fillId="0" borderId="0" xfId="10" applyNumberFormat="1" applyFont="1" applyProtection="1">
      <protection locked="0"/>
    </xf>
    <xf numFmtId="167" fontId="11" fillId="0" borderId="0" xfId="10" applyNumberFormat="1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167" fontId="1" fillId="0" borderId="0" xfId="10" applyNumberFormat="1" applyFont="1" applyAlignment="1" applyProtection="1">
      <alignment horizontal="right"/>
      <protection locked="0"/>
    </xf>
    <xf numFmtId="167" fontId="1" fillId="0" borderId="0" xfId="10" applyNumberFormat="1" applyFont="1" applyProtection="1">
      <protection locked="0"/>
    </xf>
    <xf numFmtId="0" fontId="1" fillId="0" borderId="0" xfId="0" applyFont="1" applyProtection="1">
      <protection locked="0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3" xfId="0" applyFont="1" applyFill="1" applyBorder="1"/>
    <xf numFmtId="167" fontId="11" fillId="4" borderId="13" xfId="10" applyNumberFormat="1" applyFont="1" applyFill="1" applyBorder="1" applyAlignment="1" applyProtection="1">
      <alignment horizontal="center"/>
    </xf>
    <xf numFmtId="167" fontId="11" fillId="4" borderId="14" xfId="10" applyNumberFormat="1" applyFont="1" applyFill="1" applyBorder="1" applyAlignment="1" applyProtection="1">
      <alignment horizontal="center"/>
    </xf>
    <xf numFmtId="0" fontId="11" fillId="4" borderId="15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4" xfId="0" applyFont="1" applyFill="1" applyBorder="1"/>
    <xf numFmtId="167" fontId="11" fillId="4" borderId="4" xfId="10" applyNumberFormat="1" applyFont="1" applyFill="1" applyBorder="1" applyAlignment="1" applyProtection="1">
      <alignment horizontal="center"/>
    </xf>
    <xf numFmtId="167" fontId="11" fillId="4" borderId="16" xfId="10" applyNumberFormat="1" applyFont="1" applyFill="1" applyBorder="1" applyAlignment="1" applyProtection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3" xfId="0" applyFont="1" applyFill="1" applyBorder="1"/>
    <xf numFmtId="167" fontId="11" fillId="4" borderId="3" xfId="10" applyNumberFormat="1" applyFont="1" applyFill="1" applyBorder="1" applyAlignment="1" applyProtection="1">
      <alignment horizontal="center"/>
    </xf>
    <xf numFmtId="167" fontId="11" fillId="4" borderId="32" xfId="10" applyNumberFormat="1" applyFont="1" applyFill="1" applyBorder="1" applyAlignment="1" applyProtection="1">
      <alignment horizontal="center"/>
    </xf>
    <xf numFmtId="167" fontId="11" fillId="4" borderId="3" xfId="10" quotePrefix="1" applyNumberFormat="1" applyFont="1" applyFill="1" applyBorder="1" applyAlignment="1" applyProtection="1">
      <alignment horizontal="center"/>
    </xf>
    <xf numFmtId="167" fontId="11" fillId="4" borderId="32" xfId="10" quotePrefix="1" applyNumberFormat="1" applyFont="1" applyFill="1" applyBorder="1" applyAlignment="1" applyProtection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left"/>
    </xf>
    <xf numFmtId="167" fontId="11" fillId="0" borderId="1" xfId="10" applyNumberFormat="1" applyFont="1" applyFill="1" applyBorder="1" applyProtection="1"/>
    <xf numFmtId="167" fontId="11" fillId="6" borderId="1" xfId="10" applyNumberFormat="1" applyFont="1" applyFill="1" applyBorder="1" applyProtection="1"/>
    <xf numFmtId="167" fontId="11" fillId="6" borderId="29" xfId="10" applyNumberFormat="1" applyFont="1" applyFill="1" applyBorder="1" applyProtection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7" fontId="1" fillId="0" borderId="1" xfId="10" applyNumberFormat="1" applyFont="1" applyFill="1" applyBorder="1" applyProtection="1"/>
    <xf numFmtId="167" fontId="1" fillId="0" borderId="29" xfId="10" applyNumberFormat="1" applyFont="1" applyFill="1" applyBorder="1" applyProtection="1"/>
    <xf numFmtId="167" fontId="1" fillId="0" borderId="0" xfId="10" applyNumberFormat="1" applyFont="1" applyBorder="1" applyProtection="1">
      <protection locked="0"/>
    </xf>
    <xf numFmtId="0" fontId="11" fillId="4" borderId="2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left"/>
    </xf>
    <xf numFmtId="167" fontId="11" fillId="4" borderId="34" xfId="10" applyNumberFormat="1" applyFont="1" applyFill="1" applyBorder="1" applyProtection="1"/>
    <xf numFmtId="0" fontId="11" fillId="0" borderId="0" xfId="0" quotePrefix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167" fontId="11" fillId="0" borderId="0" xfId="10" applyNumberFormat="1" applyFont="1" applyBorder="1" applyProtection="1"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7" fontId="11" fillId="0" borderId="0" xfId="10" applyNumberFormat="1" applyFont="1" applyAlignment="1">
      <alignment horizontal="center"/>
    </xf>
    <xf numFmtId="167" fontId="11" fillId="0" borderId="0" xfId="10" applyNumberFormat="1" applyFont="1" applyAlignment="1">
      <alignment horizontal="right"/>
    </xf>
    <xf numFmtId="167" fontId="12" fillId="0" borderId="0" xfId="10" applyNumberFormat="1" applyFont="1" applyAlignment="1" applyProtection="1">
      <alignment horizontal="right"/>
    </xf>
    <xf numFmtId="167" fontId="12" fillId="0" borderId="0" xfId="10" applyNumberFormat="1" applyFont="1"/>
    <xf numFmtId="167" fontId="11" fillId="0" borderId="0" xfId="10" applyNumberFormat="1" applyFont="1"/>
    <xf numFmtId="167" fontId="1" fillId="0" borderId="0" xfId="10" applyNumberFormat="1" applyFont="1"/>
    <xf numFmtId="0" fontId="1" fillId="2" borderId="13" xfId="0" applyFont="1" applyFill="1" applyBorder="1"/>
    <xf numFmtId="167" fontId="11" fillId="2" borderId="13" xfId="10" applyNumberFormat="1" applyFont="1" applyFill="1" applyBorder="1" applyAlignment="1">
      <alignment horizontal="center"/>
    </xf>
    <xf numFmtId="167" fontId="11" fillId="2" borderId="31" xfId="10" applyNumberFormat="1" applyFont="1" applyFill="1" applyBorder="1" applyAlignment="1">
      <alignment horizontal="center"/>
    </xf>
    <xf numFmtId="167" fontId="11" fillId="2" borderId="14" xfId="10" applyNumberFormat="1" applyFont="1" applyFill="1" applyBorder="1" applyAlignment="1">
      <alignment horizontal="center"/>
    </xf>
    <xf numFmtId="167" fontId="11" fillId="2" borderId="4" xfId="10" applyNumberFormat="1" applyFont="1" applyFill="1" applyBorder="1" applyAlignment="1">
      <alignment horizontal="center"/>
    </xf>
    <xf numFmtId="167" fontId="11" fillId="2" borderId="16" xfId="10" applyNumberFormat="1" applyFont="1" applyFill="1" applyBorder="1" applyAlignment="1">
      <alignment horizontal="center"/>
    </xf>
    <xf numFmtId="167" fontId="11" fillId="2" borderId="3" xfId="10" applyNumberFormat="1" applyFont="1" applyFill="1" applyBorder="1" applyAlignment="1">
      <alignment horizontal="center"/>
    </xf>
    <xf numFmtId="167" fontId="11" fillId="2" borderId="32" xfId="10" applyNumberFormat="1" applyFont="1" applyFill="1" applyBorder="1" applyAlignment="1">
      <alignment horizontal="center"/>
    </xf>
    <xf numFmtId="167" fontId="11" fillId="2" borderId="3" xfId="10" applyNumberFormat="1" applyFont="1" applyFill="1" applyBorder="1" applyAlignment="1">
      <alignment horizontal="right"/>
    </xf>
    <xf numFmtId="167" fontId="1" fillId="6" borderId="1" xfId="10" applyNumberFormat="1" applyFont="1" applyFill="1" applyBorder="1" applyAlignment="1">
      <alignment horizontal="right"/>
    </xf>
    <xf numFmtId="167" fontId="1" fillId="0" borderId="0" xfId="10" applyNumberFormat="1" applyFont="1" applyBorder="1" applyAlignment="1" applyProtection="1">
      <alignment horizontal="right"/>
    </xf>
    <xf numFmtId="167" fontId="11" fillId="6" borderId="29" xfId="10" applyNumberFormat="1" applyFont="1" applyFill="1" applyBorder="1" applyAlignment="1">
      <alignment horizontal="right"/>
    </xf>
    <xf numFmtId="167" fontId="11" fillId="6" borderId="1" xfId="10" applyNumberFormat="1" applyFont="1" applyFill="1" applyBorder="1" applyAlignment="1">
      <alignment horizontal="right"/>
    </xf>
    <xf numFmtId="167" fontId="1" fillId="0" borderId="1" xfId="10" applyNumberFormat="1" applyFont="1" applyFill="1" applyBorder="1" applyAlignment="1">
      <alignment horizontal="right"/>
    </xf>
    <xf numFmtId="167" fontId="1" fillId="3" borderId="1" xfId="10" applyNumberFormat="1" applyFont="1" applyFill="1" applyBorder="1" applyAlignment="1">
      <alignment horizontal="right"/>
    </xf>
    <xf numFmtId="167" fontId="11" fillId="0" borderId="29" xfId="10" applyNumberFormat="1" applyFont="1" applyFill="1" applyBorder="1" applyAlignment="1">
      <alignment horizontal="right"/>
    </xf>
    <xf numFmtId="167" fontId="11" fillId="0" borderId="1" xfId="10" applyNumberFormat="1" applyFont="1" applyFill="1" applyBorder="1" applyAlignment="1">
      <alignment horizontal="right"/>
    </xf>
    <xf numFmtId="167" fontId="1" fillId="6" borderId="29" xfId="10" applyNumberFormat="1" applyFont="1" applyFill="1" applyBorder="1" applyAlignment="1">
      <alignment horizontal="right"/>
    </xf>
    <xf numFmtId="0" fontId="11" fillId="2" borderId="33" xfId="0" applyFont="1" applyFill="1" applyBorder="1" applyAlignment="1">
      <alignment horizontal="center"/>
    </xf>
    <xf numFmtId="0" fontId="1" fillId="2" borderId="34" xfId="0" applyFont="1" applyFill="1" applyBorder="1"/>
    <xf numFmtId="0" fontId="11" fillId="2" borderId="34" xfId="0" applyFont="1" applyFill="1" applyBorder="1" applyAlignment="1">
      <alignment horizontal="center"/>
    </xf>
    <xf numFmtId="167" fontId="11" fillId="6" borderId="34" xfId="10" applyNumberFormat="1" applyFont="1" applyFill="1" applyBorder="1" applyAlignment="1">
      <alignment horizontal="right"/>
    </xf>
    <xf numFmtId="167" fontId="11" fillId="6" borderId="35" xfId="1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167" fontId="11" fillId="0" borderId="11" xfId="10" applyNumberFormat="1" applyFont="1" applyFill="1" applyBorder="1" applyAlignment="1">
      <alignment horizontal="right"/>
    </xf>
    <xf numFmtId="167" fontId="11" fillId="0" borderId="0" xfId="10" applyNumberFormat="1" applyFont="1" applyFill="1" applyBorder="1" applyAlignment="1">
      <alignment horizontal="right"/>
    </xf>
    <xf numFmtId="167" fontId="1" fillId="0" borderId="0" xfId="10" applyNumberFormat="1" applyFont="1" applyAlignment="1">
      <alignment horizontal="right"/>
    </xf>
    <xf numFmtId="167" fontId="11" fillId="2" borderId="1" xfId="10" applyNumberFormat="1" applyFont="1" applyFill="1" applyBorder="1" applyAlignment="1">
      <alignment horizontal="center"/>
    </xf>
    <xf numFmtId="167" fontId="1" fillId="0" borderId="8" xfId="10" applyNumberFormat="1" applyFont="1" applyBorder="1" applyAlignment="1" applyProtection="1">
      <alignment horizontal="right"/>
    </xf>
    <xf numFmtId="167" fontId="1" fillId="0" borderId="0" xfId="10" applyNumberFormat="1" applyFont="1" applyBorder="1" applyProtection="1"/>
    <xf numFmtId="167" fontId="20" fillId="0" borderId="0" xfId="10" applyNumberFormat="1" applyFont="1" applyProtection="1"/>
    <xf numFmtId="167" fontId="13" fillId="0" borderId="0" xfId="10" applyNumberFormat="1" applyFont="1" applyProtection="1"/>
    <xf numFmtId="167" fontId="13" fillId="0" borderId="0" xfId="10" applyNumberFormat="1" applyFont="1" applyAlignment="1" applyProtection="1">
      <alignment horizontal="right"/>
    </xf>
    <xf numFmtId="167" fontId="10" fillId="0" borderId="0" xfId="10" applyNumberFormat="1" applyFont="1" applyAlignment="1" applyProtection="1">
      <alignment horizontal="right"/>
    </xf>
    <xf numFmtId="167" fontId="11" fillId="2" borderId="14" xfId="10" applyNumberFormat="1" applyFont="1" applyFill="1" applyBorder="1" applyAlignment="1" applyProtection="1">
      <alignment horizontal="right"/>
    </xf>
    <xf numFmtId="167" fontId="11" fillId="5" borderId="2" xfId="10" applyNumberFormat="1" applyFont="1" applyFill="1" applyBorder="1" applyAlignment="1" applyProtection="1">
      <alignment horizontal="center"/>
    </xf>
    <xf numFmtId="167" fontId="11" fillId="2" borderId="2" xfId="10" applyNumberFormat="1" applyFont="1" applyFill="1" applyBorder="1" applyAlignment="1" applyProtection="1">
      <alignment horizontal="right"/>
    </xf>
    <xf numFmtId="167" fontId="11" fillId="2" borderId="16" xfId="10" applyNumberFormat="1" applyFont="1" applyFill="1" applyBorder="1" applyAlignment="1" applyProtection="1">
      <alignment horizontal="right"/>
    </xf>
    <xf numFmtId="167" fontId="11" fillId="2" borderId="3" xfId="10" applyNumberFormat="1" applyFont="1" applyFill="1" applyBorder="1" applyAlignment="1" applyProtection="1">
      <alignment horizontal="right"/>
    </xf>
    <xf numFmtId="167" fontId="11" fillId="2" borderId="32" xfId="10" applyNumberFormat="1" applyFont="1" applyFill="1" applyBorder="1" applyAlignment="1" applyProtection="1">
      <alignment horizontal="right"/>
    </xf>
    <xf numFmtId="167" fontId="1" fillId="5" borderId="1" xfId="10" applyNumberFormat="1" applyFont="1" applyFill="1" applyBorder="1" applyAlignment="1" applyProtection="1">
      <alignment horizontal="right"/>
    </xf>
    <xf numFmtId="167" fontId="1" fillId="2" borderId="29" xfId="10" applyNumberFormat="1" applyFont="1" applyFill="1" applyBorder="1" applyAlignment="1" applyProtection="1">
      <alignment horizontal="right"/>
    </xf>
    <xf numFmtId="0" fontId="11" fillId="2" borderId="1" xfId="0" applyFont="1" applyFill="1" applyBorder="1" applyAlignment="1">
      <alignment horizontal="left"/>
    </xf>
    <xf numFmtId="3" fontId="1" fillId="0" borderId="0" xfId="0" applyNumberFormat="1" applyFont="1"/>
    <xf numFmtId="0" fontId="1" fillId="2" borderId="1" xfId="0" applyFont="1" applyFill="1" applyBorder="1" applyAlignment="1">
      <alignment horizontal="left"/>
    </xf>
    <xf numFmtId="3" fontId="11" fillId="2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167" fontId="10" fillId="0" borderId="0" xfId="10" applyNumberFormat="1" applyFont="1" applyBorder="1" applyAlignment="1" applyProtection="1">
      <alignment horizontal="right"/>
    </xf>
    <xf numFmtId="167" fontId="10" fillId="0" borderId="0" xfId="10" applyNumberFormat="1" applyFont="1" applyAlignment="1" applyProtection="1">
      <alignment horizontal="center"/>
    </xf>
    <xf numFmtId="0" fontId="1" fillId="2" borderId="12" xfId="0" applyFont="1" applyFill="1" applyBorder="1"/>
    <xf numFmtId="167" fontId="11" fillId="5" borderId="1" xfId="10" applyNumberFormat="1" applyFont="1" applyFill="1" applyBorder="1" applyAlignment="1" applyProtection="1">
      <alignment horizontal="right"/>
    </xf>
    <xf numFmtId="167" fontId="11" fillId="2" borderId="29" xfId="10" applyNumberFormat="1" applyFont="1" applyFill="1" applyBorder="1" applyAlignment="1" applyProtection="1">
      <alignment horizontal="center"/>
    </xf>
    <xf numFmtId="0" fontId="11" fillId="2" borderId="34" xfId="0" applyFont="1" applyFill="1" applyBorder="1" applyAlignment="1">
      <alignment horizontal="left"/>
    </xf>
    <xf numFmtId="167" fontId="11" fillId="4" borderId="34" xfId="10" applyNumberFormat="1" applyFont="1" applyFill="1" applyBorder="1" applyAlignment="1" applyProtection="1">
      <alignment horizontal="right"/>
    </xf>
    <xf numFmtId="167" fontId="11" fillId="4" borderId="35" xfId="10" applyNumberFormat="1" applyFont="1" applyFill="1" applyBorder="1" applyProtection="1"/>
    <xf numFmtId="0" fontId="10" fillId="0" borderId="1" xfId="0" applyFont="1" applyBorder="1" applyAlignment="1">
      <alignment horizontal="center"/>
    </xf>
    <xf numFmtId="167" fontId="11" fillId="2" borderId="44" xfId="10" applyNumberFormat="1" applyFont="1" applyFill="1" applyBorder="1" applyAlignment="1" applyProtection="1">
      <alignment horizontal="center"/>
    </xf>
    <xf numFmtId="167" fontId="1" fillId="0" borderId="0" xfId="10" applyNumberFormat="1" applyFont="1" applyAlignment="1" applyProtection="1">
      <alignment horizontal="center"/>
    </xf>
    <xf numFmtId="167" fontId="1" fillId="4" borderId="1" xfId="10" applyNumberFormat="1" applyFont="1" applyFill="1" applyBorder="1" applyAlignment="1" applyProtection="1">
      <alignment horizontal="right"/>
    </xf>
    <xf numFmtId="166" fontId="1" fillId="0" borderId="0" xfId="10" applyNumberFormat="1" applyFont="1" applyProtection="1"/>
    <xf numFmtId="167" fontId="1" fillId="0" borderId="0" xfId="0" applyNumberFormat="1" applyFont="1"/>
    <xf numFmtId="167" fontId="11" fillId="8" borderId="34" xfId="10" applyNumberFormat="1" applyFont="1" applyFill="1" applyBorder="1" applyProtection="1"/>
    <xf numFmtId="0" fontId="21" fillId="2" borderId="1" xfId="0" applyFont="1" applyFill="1" applyBorder="1"/>
    <xf numFmtId="1" fontId="21" fillId="2" borderId="1" xfId="11" applyNumberFormat="1" applyFont="1" applyFill="1" applyBorder="1" applyAlignment="1">
      <alignment horizontal="right"/>
    </xf>
    <xf numFmtId="3" fontId="21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left"/>
    </xf>
    <xf numFmtId="167" fontId="21" fillId="2" borderId="1" xfId="11" applyNumberFormat="1" applyFont="1" applyFill="1" applyBorder="1" applyAlignment="1">
      <alignment horizontal="right"/>
    </xf>
    <xf numFmtId="0" fontId="10" fillId="0" borderId="6" xfId="0" applyFont="1" applyBorder="1" applyAlignment="1">
      <alignment horizontal="center"/>
    </xf>
    <xf numFmtId="166" fontId="8" fillId="2" borderId="46" xfId="12" applyNumberFormat="1" applyFont="1" applyFill="1" applyBorder="1" applyAlignment="1" applyProtection="1"/>
    <xf numFmtId="166" fontId="9" fillId="0" borderId="0" xfId="12" applyNumberFormat="1" applyFont="1" applyAlignment="1" applyProtection="1">
      <alignment horizontal="center"/>
    </xf>
    <xf numFmtId="166" fontId="8" fillId="2" borderId="30" xfId="12" applyNumberFormat="1" applyFont="1" applyFill="1" applyBorder="1" applyAlignment="1" applyProtection="1"/>
    <xf numFmtId="166" fontId="8" fillId="2" borderId="12" xfId="12" applyNumberFormat="1" applyFont="1" applyFill="1" applyBorder="1" applyAlignment="1" applyProtection="1">
      <alignment horizontal="center"/>
    </xf>
    <xf numFmtId="166" fontId="8" fillId="2" borderId="13" xfId="12" applyNumberFormat="1" applyFont="1" applyFill="1" applyBorder="1" applyAlignment="1" applyProtection="1">
      <alignment horizontal="center"/>
    </xf>
    <xf numFmtId="166" fontId="8" fillId="2" borderId="14" xfId="12" applyNumberFormat="1" applyFont="1" applyFill="1" applyBorder="1" applyAlignment="1" applyProtection="1">
      <alignment horizontal="center"/>
    </xf>
    <xf numFmtId="166" fontId="4" fillId="2" borderId="30" xfId="12" applyNumberFormat="1" applyFont="1" applyFill="1" applyBorder="1" applyAlignment="1" applyProtection="1"/>
    <xf numFmtId="166" fontId="8" fillId="2" borderId="39" xfId="12" applyNumberFormat="1" applyFont="1" applyFill="1" applyBorder="1" applyAlignment="1" applyProtection="1">
      <alignment horizontal="center"/>
    </xf>
    <xf numFmtId="166" fontId="8" fillId="2" borderId="15" xfId="12" applyNumberFormat="1" applyFont="1" applyFill="1" applyBorder="1" applyAlignment="1" applyProtection="1">
      <alignment horizontal="center"/>
    </xf>
    <xf numFmtId="166" fontId="8" fillId="2" borderId="4" xfId="12" applyNumberFormat="1" applyFont="1" applyFill="1" applyBorder="1" applyAlignment="1" applyProtection="1">
      <alignment horizontal="center"/>
    </xf>
    <xf numFmtId="166" fontId="8" fillId="2" borderId="16" xfId="12" applyNumberFormat="1" applyFont="1" applyFill="1" applyBorder="1" applyAlignment="1" applyProtection="1">
      <alignment horizontal="center"/>
    </xf>
    <xf numFmtId="166" fontId="8" fillId="2" borderId="22" xfId="12" applyNumberFormat="1" applyFont="1" applyFill="1" applyBorder="1" applyAlignment="1" applyProtection="1">
      <alignment horizontal="center"/>
    </xf>
    <xf numFmtId="166" fontId="8" fillId="2" borderId="48" xfId="12" applyNumberFormat="1" applyFont="1" applyFill="1" applyBorder="1" applyAlignment="1" applyProtection="1"/>
    <xf numFmtId="166" fontId="8" fillId="2" borderId="49" xfId="12" applyNumberFormat="1" applyFont="1" applyFill="1" applyBorder="1" applyAlignment="1" applyProtection="1">
      <alignment horizontal="center"/>
    </xf>
    <xf numFmtId="166" fontId="8" fillId="2" borderId="18" xfId="12" applyNumberFormat="1" applyFont="1" applyFill="1" applyBorder="1" applyAlignment="1" applyProtection="1">
      <alignment horizontal="center"/>
    </xf>
    <xf numFmtId="166" fontId="8" fillId="2" borderId="19" xfId="12" applyNumberFormat="1" applyFont="1" applyFill="1" applyBorder="1" applyAlignment="1" applyProtection="1">
      <alignment horizontal="center"/>
    </xf>
    <xf numFmtId="166" fontId="8" fillId="2" borderId="17" xfId="12" applyNumberFormat="1" applyFont="1" applyFill="1" applyBorder="1" applyAlignment="1" applyProtection="1">
      <alignment horizontal="center"/>
    </xf>
    <xf numFmtId="166" fontId="8" fillId="2" borderId="47" xfId="12" applyNumberFormat="1" applyFont="1" applyFill="1" applyBorder="1" applyAlignment="1" applyProtection="1"/>
    <xf numFmtId="166" fontId="8" fillId="2" borderId="21" xfId="12" applyNumberFormat="1" applyFont="1" applyFill="1" applyBorder="1" applyAlignment="1" applyProtection="1">
      <alignment horizontal="center"/>
    </xf>
    <xf numFmtId="166" fontId="8" fillId="2" borderId="3" xfId="12" applyNumberFormat="1" applyFont="1" applyFill="1" applyBorder="1" applyAlignment="1" applyProtection="1">
      <alignment horizontal="center"/>
    </xf>
    <xf numFmtId="166" fontId="8" fillId="2" borderId="3" xfId="12" applyNumberFormat="1" applyFont="1" applyFill="1" applyBorder="1" applyAlignment="1" applyProtection="1">
      <alignment horizontal="right"/>
    </xf>
    <xf numFmtId="166" fontId="8" fillId="2" borderId="32" xfId="12" applyNumberFormat="1" applyFont="1" applyFill="1" applyBorder="1" applyAlignment="1" applyProtection="1">
      <alignment horizontal="center"/>
    </xf>
    <xf numFmtId="166" fontId="9" fillId="0" borderId="0" xfId="12" applyNumberFormat="1" applyFont="1" applyProtection="1"/>
    <xf numFmtId="166" fontId="4" fillId="2" borderId="50" xfId="12" applyNumberFormat="1" applyFont="1" applyFill="1" applyBorder="1" applyAlignment="1" applyProtection="1"/>
    <xf numFmtId="166" fontId="8" fillId="3" borderId="7" xfId="12" applyNumberFormat="1" applyFont="1" applyFill="1" applyBorder="1" applyProtection="1"/>
    <xf numFmtId="166" fontId="8" fillId="3" borderId="1" xfId="12" applyNumberFormat="1" applyFont="1" applyFill="1" applyBorder="1" applyProtection="1"/>
    <xf numFmtId="166" fontId="8" fillId="3" borderId="1" xfId="12" applyNumberFormat="1" applyFont="1" applyFill="1" applyBorder="1" applyAlignment="1" applyProtection="1">
      <alignment horizontal="right"/>
    </xf>
    <xf numFmtId="166" fontId="8" fillId="3" borderId="29" xfId="12" applyNumberFormat="1" applyFont="1" applyFill="1" applyBorder="1" applyProtection="1"/>
    <xf numFmtId="166" fontId="4" fillId="2" borderId="51" xfId="12" applyNumberFormat="1" applyFont="1" applyFill="1" applyBorder="1" applyAlignment="1" applyProtection="1"/>
    <xf numFmtId="166" fontId="8" fillId="3" borderId="45" xfId="12" applyNumberFormat="1" applyFont="1" applyFill="1" applyBorder="1" applyProtection="1"/>
    <xf numFmtId="166" fontId="8" fillId="3" borderId="34" xfId="12" applyNumberFormat="1" applyFont="1" applyFill="1" applyBorder="1" applyProtection="1"/>
    <xf numFmtId="166" fontId="8" fillId="3" borderId="34" xfId="12" applyNumberFormat="1" applyFont="1" applyFill="1" applyBorder="1" applyAlignment="1" applyProtection="1">
      <alignment horizontal="right"/>
    </xf>
    <xf numFmtId="166" fontId="8" fillId="3" borderId="35" xfId="12" applyNumberFormat="1" applyFont="1" applyFill="1" applyBorder="1" applyProtection="1"/>
    <xf numFmtId="0" fontId="21" fillId="0" borderId="0" xfId="0" applyFont="1"/>
    <xf numFmtId="3" fontId="3" fillId="0" borderId="0" xfId="0" applyNumberFormat="1" applyFont="1"/>
    <xf numFmtId="167" fontId="3" fillId="0" borderId="0" xfId="10" applyNumberFormat="1" applyFont="1" applyProtection="1"/>
    <xf numFmtId="167" fontId="3" fillId="0" borderId="0" xfId="10" applyNumberFormat="1" applyFont="1" applyAlignment="1" applyProtection="1">
      <alignment horizontal="right"/>
    </xf>
    <xf numFmtId="0" fontId="3" fillId="0" borderId="0" xfId="0" applyFont="1" applyAlignment="1">
      <alignment horizontal="center"/>
    </xf>
    <xf numFmtId="3" fontId="3" fillId="0" borderId="0" xfId="10" applyNumberFormat="1" applyFont="1" applyAlignment="1" applyProtection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7" fontId="10" fillId="0" borderId="0" xfId="10" applyNumberFormat="1" applyFont="1" applyBorder="1" applyAlignment="1" applyProtection="1">
      <alignment horizontal="center"/>
    </xf>
    <xf numFmtId="167" fontId="1" fillId="5" borderId="20" xfId="10" applyNumberFormat="1" applyFont="1" applyFill="1" applyBorder="1" applyAlignment="1" applyProtection="1">
      <alignment horizontal="right"/>
    </xf>
    <xf numFmtId="167" fontId="1" fillId="5" borderId="21" xfId="10" applyNumberFormat="1" applyFont="1" applyFill="1" applyBorder="1" applyAlignment="1" applyProtection="1">
      <alignment horizontal="right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67" fontId="13" fillId="0" borderId="0" xfId="10" applyNumberFormat="1" applyFont="1" applyBorder="1" applyAlignment="1" applyProtection="1">
      <alignment horizontal="center"/>
    </xf>
    <xf numFmtId="0" fontId="11" fillId="2" borderId="43" xfId="0" quotePrefix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67" fontId="11" fillId="4" borderId="2" xfId="10" applyNumberFormat="1" applyFont="1" applyFill="1" applyBorder="1" applyAlignment="1" applyProtection="1">
      <alignment horizontal="center"/>
    </xf>
    <xf numFmtId="167" fontId="11" fillId="4" borderId="18" xfId="1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7" fontId="11" fillId="5" borderId="2" xfId="10" applyNumberFormat="1" applyFont="1" applyFill="1" applyBorder="1" applyAlignment="1" applyProtection="1">
      <alignment horizontal="center"/>
    </xf>
    <xf numFmtId="167" fontId="11" fillId="5" borderId="3" xfId="10" applyNumberFormat="1" applyFont="1" applyFill="1" applyBorder="1" applyAlignment="1" applyProtection="1">
      <alignment horizontal="center"/>
    </xf>
    <xf numFmtId="167" fontId="11" fillId="0" borderId="2" xfId="10" applyNumberFormat="1" applyFont="1" applyFill="1" applyBorder="1" applyAlignment="1" applyProtection="1">
      <alignment horizontal="center"/>
    </xf>
    <xf numFmtId="167" fontId="11" fillId="0" borderId="3" xfId="1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67" fontId="11" fillId="2" borderId="6" xfId="10" applyNumberFormat="1" applyFont="1" applyFill="1" applyBorder="1" applyAlignment="1" applyProtection="1">
      <alignment horizontal="center"/>
    </xf>
    <xf numFmtId="167" fontId="11" fillId="2" borderId="7" xfId="10" applyNumberFormat="1" applyFont="1" applyFill="1" applyBorder="1" applyAlignment="1" applyProtection="1">
      <alignment horizontal="center"/>
    </xf>
    <xf numFmtId="167" fontId="11" fillId="2" borderId="38" xfId="10" applyNumberFormat="1" applyFont="1" applyFill="1" applyBorder="1" applyAlignment="1" applyProtection="1">
      <alignment horizontal="center"/>
    </xf>
    <xf numFmtId="0" fontId="0" fillId="0" borderId="0" xfId="0"/>
    <xf numFmtId="167" fontId="11" fillId="4" borderId="2" xfId="10" applyNumberFormat="1" applyFont="1" applyFill="1" applyBorder="1" applyAlignment="1" applyProtection="1">
      <alignment horizontal="right"/>
    </xf>
    <xf numFmtId="167" fontId="11" fillId="4" borderId="18" xfId="10" applyNumberFormat="1" applyFont="1" applyFill="1" applyBorder="1" applyAlignment="1" applyProtection="1">
      <alignment horizontal="right"/>
    </xf>
    <xf numFmtId="167" fontId="11" fillId="4" borderId="44" xfId="10" applyNumberFormat="1" applyFont="1" applyFill="1" applyBorder="1" applyAlignment="1" applyProtection="1">
      <alignment horizontal="right"/>
    </xf>
    <xf numFmtId="167" fontId="11" fillId="4" borderId="19" xfId="10" applyNumberFormat="1" applyFont="1" applyFill="1" applyBorder="1" applyAlignment="1" applyProtection="1">
      <alignment horizontal="right"/>
    </xf>
    <xf numFmtId="0" fontId="11" fillId="2" borderId="36" xfId="0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167" fontId="11" fillId="2" borderId="26" xfId="10" applyNumberFormat="1" applyFont="1" applyFill="1" applyBorder="1" applyAlignment="1" applyProtection="1">
      <alignment horizontal="center"/>
    </xf>
    <xf numFmtId="167" fontId="11" fillId="2" borderId="27" xfId="10" applyNumberFormat="1" applyFont="1" applyFill="1" applyBorder="1" applyAlignment="1" applyProtection="1">
      <alignment horizontal="center"/>
    </xf>
    <xf numFmtId="167" fontId="11" fillId="2" borderId="42" xfId="10" applyNumberFormat="1" applyFont="1" applyFill="1" applyBorder="1" applyAlignment="1" applyProtection="1">
      <alignment horizontal="center"/>
    </xf>
    <xf numFmtId="167" fontId="11" fillId="2" borderId="40" xfId="10" applyNumberFormat="1" applyFont="1" applyFill="1" applyBorder="1" applyAlignment="1" applyProtection="1">
      <alignment horizontal="center"/>
    </xf>
    <xf numFmtId="167" fontId="11" fillId="2" borderId="41" xfId="10" applyNumberFormat="1" applyFont="1" applyFill="1" applyBorder="1" applyAlignment="1" applyProtection="1">
      <alignment horizontal="center"/>
    </xf>
    <xf numFmtId="167" fontId="10" fillId="0" borderId="0" xfId="10" applyNumberFormat="1" applyFont="1" applyAlignment="1" applyProtection="1">
      <alignment horizontal="center"/>
    </xf>
    <xf numFmtId="0" fontId="10" fillId="0" borderId="9" xfId="0" applyFont="1" applyBorder="1" applyAlignment="1">
      <alignment horizontal="center"/>
    </xf>
    <xf numFmtId="166" fontId="4" fillId="2" borderId="23" xfId="12" applyNumberFormat="1" applyFont="1" applyFill="1" applyBorder="1" applyAlignment="1" applyProtection="1">
      <alignment horizontal="center"/>
    </xf>
    <xf numFmtId="166" fontId="4" fillId="2" borderId="24" xfId="12" applyNumberFormat="1" applyFont="1" applyFill="1" applyBorder="1" applyAlignment="1" applyProtection="1">
      <alignment horizontal="center"/>
    </xf>
    <xf numFmtId="166" fontId="4" fillId="2" borderId="25" xfId="12" applyNumberFormat="1" applyFont="1" applyFill="1" applyBorder="1" applyAlignment="1" applyProtection="1">
      <alignment horizontal="center"/>
    </xf>
    <xf numFmtId="166" fontId="4" fillId="2" borderId="46" xfId="12" applyNumberFormat="1" applyFont="1" applyFill="1" applyBorder="1" applyAlignment="1" applyProtection="1">
      <alignment horizontal="center" vertical="center"/>
    </xf>
    <xf numFmtId="166" fontId="4" fillId="2" borderId="52" xfId="12" applyNumberFormat="1" applyFont="1" applyFill="1" applyBorder="1" applyAlignment="1" applyProtection="1">
      <alignment horizontal="center" vertical="center"/>
    </xf>
    <xf numFmtId="166" fontId="4" fillId="2" borderId="30" xfId="12" applyNumberFormat="1" applyFont="1" applyFill="1" applyBorder="1" applyAlignment="1" applyProtection="1">
      <alignment horizontal="center" vertical="center"/>
    </xf>
    <xf numFmtId="166" fontId="4" fillId="2" borderId="53" xfId="12" applyNumberFormat="1" applyFont="1" applyFill="1" applyBorder="1" applyAlignment="1" applyProtection="1">
      <alignment horizontal="center" vertical="center"/>
    </xf>
    <xf numFmtId="166" fontId="4" fillId="2" borderId="48" xfId="12" applyNumberFormat="1" applyFont="1" applyFill="1" applyBorder="1" applyAlignment="1" applyProtection="1">
      <alignment horizontal="center" vertical="center"/>
    </xf>
    <xf numFmtId="166" fontId="4" fillId="2" borderId="54" xfId="12" applyNumberFormat="1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166" fontId="4" fillId="2" borderId="22" xfId="12" applyNumberFormat="1" applyFont="1" applyFill="1" applyBorder="1" applyAlignment="1" applyProtection="1">
      <alignment horizontal="center"/>
    </xf>
    <xf numFmtId="166" fontId="4" fillId="2" borderId="4" xfId="12" applyNumberFormat="1" applyFont="1" applyFill="1" applyBorder="1" applyAlignment="1" applyProtection="1">
      <alignment horizontal="center"/>
    </xf>
    <xf numFmtId="166" fontId="4" fillId="2" borderId="8" xfId="12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166" fontId="4" fillId="2" borderId="39" xfId="12" applyNumberFormat="1" applyFont="1" applyFill="1" applyBorder="1" applyAlignment="1" applyProtection="1">
      <alignment horizontal="center"/>
    </xf>
    <xf numFmtId="166" fontId="4" fillId="2" borderId="13" xfId="12" applyNumberFormat="1" applyFont="1" applyFill="1" applyBorder="1" applyAlignment="1" applyProtection="1">
      <alignment horizontal="center"/>
    </xf>
    <xf numFmtId="166" fontId="4" fillId="2" borderId="31" xfId="12" applyNumberFormat="1" applyFont="1" applyFill="1" applyBorder="1" applyAlignment="1" applyProtection="1">
      <alignment horizontal="center"/>
    </xf>
    <xf numFmtId="166" fontId="4" fillId="2" borderId="52" xfId="12" applyNumberFormat="1" applyFont="1" applyFill="1" applyBorder="1" applyAlignment="1" applyProtection="1">
      <alignment horizontal="center" vertical="center" wrapText="1"/>
    </xf>
    <xf numFmtId="166" fontId="4" fillId="2" borderId="53" xfId="12" applyNumberFormat="1" applyFont="1" applyFill="1" applyBorder="1" applyAlignment="1" applyProtection="1">
      <alignment horizontal="center" vertical="center" wrapText="1"/>
    </xf>
    <xf numFmtId="166" fontId="4" fillId="2" borderId="54" xfId="12" applyNumberFormat="1" applyFont="1" applyFill="1" applyBorder="1" applyAlignment="1" applyProtection="1">
      <alignment horizontal="center" vertical="center" wrapText="1"/>
    </xf>
    <xf numFmtId="166" fontId="4" fillId="2" borderId="50" xfId="12" applyNumberFormat="1" applyFont="1" applyFill="1" applyBorder="1" applyAlignment="1" applyProtection="1">
      <alignment horizontal="left"/>
    </xf>
    <xf numFmtId="166" fontId="4" fillId="2" borderId="58" xfId="12" applyNumberFormat="1" applyFont="1" applyFill="1" applyBorder="1" applyAlignment="1" applyProtection="1">
      <alignment horizontal="left"/>
    </xf>
    <xf numFmtId="166" fontId="4" fillId="2" borderId="51" xfId="12" applyNumberFormat="1" applyFont="1" applyFill="1" applyBorder="1" applyAlignment="1" applyProtection="1">
      <alignment horizontal="left"/>
    </xf>
    <xf numFmtId="166" fontId="4" fillId="2" borderId="59" xfId="12" applyNumberFormat="1" applyFont="1" applyFill="1" applyBorder="1" applyAlignment="1" applyProtection="1">
      <alignment horizontal="left"/>
    </xf>
    <xf numFmtId="166" fontId="8" fillId="2" borderId="47" xfId="12" applyNumberFormat="1" applyFont="1" applyFill="1" applyBorder="1" applyAlignment="1" applyProtection="1">
      <alignment horizontal="center"/>
    </xf>
    <xf numFmtId="166" fontId="8" fillId="2" borderId="55" xfId="12" applyNumberFormat="1" applyFont="1" applyFill="1" applyBorder="1" applyAlignment="1" applyProtection="1">
      <alignment horizontal="center"/>
    </xf>
    <xf numFmtId="166" fontId="4" fillId="2" borderId="56" xfId="12" applyNumberFormat="1" applyFont="1" applyFill="1" applyBorder="1" applyAlignment="1" applyProtection="1">
      <alignment horizontal="left" vertical="center"/>
    </xf>
    <xf numFmtId="166" fontId="4" fillId="2" borderId="57" xfId="12" applyNumberFormat="1" applyFont="1" applyFill="1" applyBorder="1" applyAlignment="1" applyProtection="1">
      <alignment horizontal="left" vertical="center"/>
    </xf>
  </cellXfs>
  <cellStyles count="13">
    <cellStyle name="Comma" xfId="10" builtinId="3"/>
    <cellStyle name="Comma 2" xfId="2"/>
    <cellStyle name="Comma 2 2" xfId="7"/>
    <cellStyle name="Comma 2 3" xfId="11"/>
    <cellStyle name="Comma 3" xfId="8"/>
    <cellStyle name="Comma 4" xfId="5"/>
    <cellStyle name="Comma 5" xfId="12"/>
    <cellStyle name="Normal" xfId="0" builtinId="0"/>
    <cellStyle name="Normal 2" xfId="1"/>
    <cellStyle name="Normal 2 2" xfId="6"/>
    <cellStyle name="Normal 3" xfId="3"/>
    <cellStyle name="Normal 4" xfId="9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98"/>
  <sheetViews>
    <sheetView tabSelected="1" topLeftCell="A443" zoomScale="71" zoomScaleNormal="71" workbookViewId="0">
      <selection activeCell="O476" sqref="O476"/>
    </sheetView>
  </sheetViews>
  <sheetFormatPr defaultRowHeight="12.75" x14ac:dyDescent="0.2"/>
  <cols>
    <col min="1" max="1" width="6.28515625" style="7" customWidth="1"/>
    <col min="2" max="2" width="14.85546875" style="7" customWidth="1"/>
    <col min="3" max="3" width="68.85546875" style="7" customWidth="1"/>
    <col min="4" max="4" width="20.5703125" style="9" customWidth="1"/>
    <col min="5" max="5" width="19.140625" style="9" customWidth="1"/>
    <col min="6" max="6" width="17.140625" style="8" customWidth="1"/>
    <col min="7" max="7" width="26" style="8" customWidth="1"/>
    <col min="8" max="8" width="16.42578125" style="8" customWidth="1"/>
    <col min="9" max="9" width="17" style="9" customWidth="1"/>
    <col min="10" max="11" width="15.28515625" style="9" customWidth="1"/>
    <col min="12" max="13" width="15" style="9" customWidth="1"/>
    <col min="14" max="14" width="14" style="9" customWidth="1"/>
    <col min="15" max="15" width="18.5703125" style="7" bestFit="1" customWidth="1"/>
    <col min="16" max="16" width="17.140625" style="7" bestFit="1" customWidth="1"/>
    <col min="17" max="17" width="18.5703125" style="7" bestFit="1" customWidth="1"/>
    <col min="18" max="18" width="17.7109375" style="7" customWidth="1"/>
    <col min="19" max="19" width="13.85546875" style="7" customWidth="1"/>
    <col min="20" max="256" width="9.140625" style="7"/>
    <col min="257" max="257" width="6.28515625" style="7" customWidth="1"/>
    <col min="258" max="258" width="14.85546875" style="7" customWidth="1"/>
    <col min="259" max="259" width="68.85546875" style="7" customWidth="1"/>
    <col min="260" max="260" width="20.5703125" style="7" customWidth="1"/>
    <col min="261" max="261" width="19.140625" style="7" customWidth="1"/>
    <col min="262" max="262" width="17.140625" style="7" customWidth="1"/>
    <col min="263" max="263" width="26" style="7" customWidth="1"/>
    <col min="264" max="264" width="16.42578125" style="7" customWidth="1"/>
    <col min="265" max="265" width="17" style="7" customWidth="1"/>
    <col min="266" max="267" width="15.28515625" style="7" customWidth="1"/>
    <col min="268" max="269" width="13.42578125" style="7" customWidth="1"/>
    <col min="270" max="270" width="14" style="7" customWidth="1"/>
    <col min="271" max="271" width="18.5703125" style="7" bestFit="1" customWidth="1"/>
    <col min="272" max="272" width="17.140625" style="7" bestFit="1" customWidth="1"/>
    <col min="273" max="273" width="18.5703125" style="7" bestFit="1" customWidth="1"/>
    <col min="274" max="274" width="17.7109375" style="7" customWidth="1"/>
    <col min="275" max="275" width="13.85546875" style="7" customWidth="1"/>
    <col min="276" max="512" width="9.140625" style="7"/>
    <col min="513" max="513" width="6.28515625" style="7" customWidth="1"/>
    <col min="514" max="514" width="14.85546875" style="7" customWidth="1"/>
    <col min="515" max="515" width="68.85546875" style="7" customWidth="1"/>
    <col min="516" max="516" width="20.5703125" style="7" customWidth="1"/>
    <col min="517" max="517" width="19.140625" style="7" customWidth="1"/>
    <col min="518" max="518" width="17.140625" style="7" customWidth="1"/>
    <col min="519" max="519" width="26" style="7" customWidth="1"/>
    <col min="520" max="520" width="16.42578125" style="7" customWidth="1"/>
    <col min="521" max="521" width="17" style="7" customWidth="1"/>
    <col min="522" max="523" width="15.28515625" style="7" customWidth="1"/>
    <col min="524" max="525" width="13.42578125" style="7" customWidth="1"/>
    <col min="526" max="526" width="14" style="7" customWidth="1"/>
    <col min="527" max="527" width="18.5703125" style="7" bestFit="1" customWidth="1"/>
    <col min="528" max="528" width="17.140625" style="7" bestFit="1" customWidth="1"/>
    <col min="529" max="529" width="18.5703125" style="7" bestFit="1" customWidth="1"/>
    <col min="530" max="530" width="17.7109375" style="7" customWidth="1"/>
    <col min="531" max="531" width="13.85546875" style="7" customWidth="1"/>
    <col min="532" max="768" width="9.140625" style="7"/>
    <col min="769" max="769" width="6.28515625" style="7" customWidth="1"/>
    <col min="770" max="770" width="14.85546875" style="7" customWidth="1"/>
    <col min="771" max="771" width="68.85546875" style="7" customWidth="1"/>
    <col min="772" max="772" width="20.5703125" style="7" customWidth="1"/>
    <col min="773" max="773" width="19.140625" style="7" customWidth="1"/>
    <col min="774" max="774" width="17.140625" style="7" customWidth="1"/>
    <col min="775" max="775" width="26" style="7" customWidth="1"/>
    <col min="776" max="776" width="16.42578125" style="7" customWidth="1"/>
    <col min="777" max="777" width="17" style="7" customWidth="1"/>
    <col min="778" max="779" width="15.28515625" style="7" customWidth="1"/>
    <col min="780" max="781" width="13.42578125" style="7" customWidth="1"/>
    <col min="782" max="782" width="14" style="7" customWidth="1"/>
    <col min="783" max="783" width="18.5703125" style="7" bestFit="1" customWidth="1"/>
    <col min="784" max="784" width="17.140625" style="7" bestFit="1" customWidth="1"/>
    <col min="785" max="785" width="18.5703125" style="7" bestFit="1" customWidth="1"/>
    <col min="786" max="786" width="17.7109375" style="7" customWidth="1"/>
    <col min="787" max="787" width="13.85546875" style="7" customWidth="1"/>
    <col min="788" max="1024" width="9.140625" style="7"/>
    <col min="1025" max="1025" width="6.28515625" style="7" customWidth="1"/>
    <col min="1026" max="1026" width="14.85546875" style="7" customWidth="1"/>
    <col min="1027" max="1027" width="68.85546875" style="7" customWidth="1"/>
    <col min="1028" max="1028" width="20.5703125" style="7" customWidth="1"/>
    <col min="1029" max="1029" width="19.140625" style="7" customWidth="1"/>
    <col min="1030" max="1030" width="17.140625" style="7" customWidth="1"/>
    <col min="1031" max="1031" width="26" style="7" customWidth="1"/>
    <col min="1032" max="1032" width="16.42578125" style="7" customWidth="1"/>
    <col min="1033" max="1033" width="17" style="7" customWidth="1"/>
    <col min="1034" max="1035" width="15.28515625" style="7" customWidth="1"/>
    <col min="1036" max="1037" width="13.42578125" style="7" customWidth="1"/>
    <col min="1038" max="1038" width="14" style="7" customWidth="1"/>
    <col min="1039" max="1039" width="18.5703125" style="7" bestFit="1" customWidth="1"/>
    <col min="1040" max="1040" width="17.140625" style="7" bestFit="1" customWidth="1"/>
    <col min="1041" max="1041" width="18.5703125" style="7" bestFit="1" customWidth="1"/>
    <col min="1042" max="1042" width="17.7109375" style="7" customWidth="1"/>
    <col min="1043" max="1043" width="13.85546875" style="7" customWidth="1"/>
    <col min="1044" max="1280" width="9.140625" style="7"/>
    <col min="1281" max="1281" width="6.28515625" style="7" customWidth="1"/>
    <col min="1282" max="1282" width="14.85546875" style="7" customWidth="1"/>
    <col min="1283" max="1283" width="68.85546875" style="7" customWidth="1"/>
    <col min="1284" max="1284" width="20.5703125" style="7" customWidth="1"/>
    <col min="1285" max="1285" width="19.140625" style="7" customWidth="1"/>
    <col min="1286" max="1286" width="17.140625" style="7" customWidth="1"/>
    <col min="1287" max="1287" width="26" style="7" customWidth="1"/>
    <col min="1288" max="1288" width="16.42578125" style="7" customWidth="1"/>
    <col min="1289" max="1289" width="17" style="7" customWidth="1"/>
    <col min="1290" max="1291" width="15.28515625" style="7" customWidth="1"/>
    <col min="1292" max="1293" width="13.42578125" style="7" customWidth="1"/>
    <col min="1294" max="1294" width="14" style="7" customWidth="1"/>
    <col min="1295" max="1295" width="18.5703125" style="7" bestFit="1" customWidth="1"/>
    <col min="1296" max="1296" width="17.140625" style="7" bestFit="1" customWidth="1"/>
    <col min="1297" max="1297" width="18.5703125" style="7" bestFit="1" customWidth="1"/>
    <col min="1298" max="1298" width="17.7109375" style="7" customWidth="1"/>
    <col min="1299" max="1299" width="13.85546875" style="7" customWidth="1"/>
    <col min="1300" max="1536" width="9.140625" style="7"/>
    <col min="1537" max="1537" width="6.28515625" style="7" customWidth="1"/>
    <col min="1538" max="1538" width="14.85546875" style="7" customWidth="1"/>
    <col min="1539" max="1539" width="68.85546875" style="7" customWidth="1"/>
    <col min="1540" max="1540" width="20.5703125" style="7" customWidth="1"/>
    <col min="1541" max="1541" width="19.140625" style="7" customWidth="1"/>
    <col min="1542" max="1542" width="17.140625" style="7" customWidth="1"/>
    <col min="1543" max="1543" width="26" style="7" customWidth="1"/>
    <col min="1544" max="1544" width="16.42578125" style="7" customWidth="1"/>
    <col min="1545" max="1545" width="17" style="7" customWidth="1"/>
    <col min="1546" max="1547" width="15.28515625" style="7" customWidth="1"/>
    <col min="1548" max="1549" width="13.42578125" style="7" customWidth="1"/>
    <col min="1550" max="1550" width="14" style="7" customWidth="1"/>
    <col min="1551" max="1551" width="18.5703125" style="7" bestFit="1" customWidth="1"/>
    <col min="1552" max="1552" width="17.140625" style="7" bestFit="1" customWidth="1"/>
    <col min="1553" max="1553" width="18.5703125" style="7" bestFit="1" customWidth="1"/>
    <col min="1554" max="1554" width="17.7109375" style="7" customWidth="1"/>
    <col min="1555" max="1555" width="13.85546875" style="7" customWidth="1"/>
    <col min="1556" max="1792" width="9.140625" style="7"/>
    <col min="1793" max="1793" width="6.28515625" style="7" customWidth="1"/>
    <col min="1794" max="1794" width="14.85546875" style="7" customWidth="1"/>
    <col min="1795" max="1795" width="68.85546875" style="7" customWidth="1"/>
    <col min="1796" max="1796" width="20.5703125" style="7" customWidth="1"/>
    <col min="1797" max="1797" width="19.140625" style="7" customWidth="1"/>
    <col min="1798" max="1798" width="17.140625" style="7" customWidth="1"/>
    <col min="1799" max="1799" width="26" style="7" customWidth="1"/>
    <col min="1800" max="1800" width="16.42578125" style="7" customWidth="1"/>
    <col min="1801" max="1801" width="17" style="7" customWidth="1"/>
    <col min="1802" max="1803" width="15.28515625" style="7" customWidth="1"/>
    <col min="1804" max="1805" width="13.42578125" style="7" customWidth="1"/>
    <col min="1806" max="1806" width="14" style="7" customWidth="1"/>
    <col min="1807" max="1807" width="18.5703125" style="7" bestFit="1" customWidth="1"/>
    <col min="1808" max="1808" width="17.140625" style="7" bestFit="1" customWidth="1"/>
    <col min="1809" max="1809" width="18.5703125" style="7" bestFit="1" customWidth="1"/>
    <col min="1810" max="1810" width="17.7109375" style="7" customWidth="1"/>
    <col min="1811" max="1811" width="13.85546875" style="7" customWidth="1"/>
    <col min="1812" max="2048" width="9.140625" style="7"/>
    <col min="2049" max="2049" width="6.28515625" style="7" customWidth="1"/>
    <col min="2050" max="2050" width="14.85546875" style="7" customWidth="1"/>
    <col min="2051" max="2051" width="68.85546875" style="7" customWidth="1"/>
    <col min="2052" max="2052" width="20.5703125" style="7" customWidth="1"/>
    <col min="2053" max="2053" width="19.140625" style="7" customWidth="1"/>
    <col min="2054" max="2054" width="17.140625" style="7" customWidth="1"/>
    <col min="2055" max="2055" width="26" style="7" customWidth="1"/>
    <col min="2056" max="2056" width="16.42578125" style="7" customWidth="1"/>
    <col min="2057" max="2057" width="17" style="7" customWidth="1"/>
    <col min="2058" max="2059" width="15.28515625" style="7" customWidth="1"/>
    <col min="2060" max="2061" width="13.42578125" style="7" customWidth="1"/>
    <col min="2062" max="2062" width="14" style="7" customWidth="1"/>
    <col min="2063" max="2063" width="18.5703125" style="7" bestFit="1" customWidth="1"/>
    <col min="2064" max="2064" width="17.140625" style="7" bestFit="1" customWidth="1"/>
    <col min="2065" max="2065" width="18.5703125" style="7" bestFit="1" customWidth="1"/>
    <col min="2066" max="2066" width="17.7109375" style="7" customWidth="1"/>
    <col min="2067" max="2067" width="13.85546875" style="7" customWidth="1"/>
    <col min="2068" max="2304" width="9.140625" style="7"/>
    <col min="2305" max="2305" width="6.28515625" style="7" customWidth="1"/>
    <col min="2306" max="2306" width="14.85546875" style="7" customWidth="1"/>
    <col min="2307" max="2307" width="68.85546875" style="7" customWidth="1"/>
    <col min="2308" max="2308" width="20.5703125" style="7" customWidth="1"/>
    <col min="2309" max="2309" width="19.140625" style="7" customWidth="1"/>
    <col min="2310" max="2310" width="17.140625" style="7" customWidth="1"/>
    <col min="2311" max="2311" width="26" style="7" customWidth="1"/>
    <col min="2312" max="2312" width="16.42578125" style="7" customWidth="1"/>
    <col min="2313" max="2313" width="17" style="7" customWidth="1"/>
    <col min="2314" max="2315" width="15.28515625" style="7" customWidth="1"/>
    <col min="2316" max="2317" width="13.42578125" style="7" customWidth="1"/>
    <col min="2318" max="2318" width="14" style="7" customWidth="1"/>
    <col min="2319" max="2319" width="18.5703125" style="7" bestFit="1" customWidth="1"/>
    <col min="2320" max="2320" width="17.140625" style="7" bestFit="1" customWidth="1"/>
    <col min="2321" max="2321" width="18.5703125" style="7" bestFit="1" customWidth="1"/>
    <col min="2322" max="2322" width="17.7109375" style="7" customWidth="1"/>
    <col min="2323" max="2323" width="13.85546875" style="7" customWidth="1"/>
    <col min="2324" max="2560" width="9.140625" style="7"/>
    <col min="2561" max="2561" width="6.28515625" style="7" customWidth="1"/>
    <col min="2562" max="2562" width="14.85546875" style="7" customWidth="1"/>
    <col min="2563" max="2563" width="68.85546875" style="7" customWidth="1"/>
    <col min="2564" max="2564" width="20.5703125" style="7" customWidth="1"/>
    <col min="2565" max="2565" width="19.140625" style="7" customWidth="1"/>
    <col min="2566" max="2566" width="17.140625" style="7" customWidth="1"/>
    <col min="2567" max="2567" width="26" style="7" customWidth="1"/>
    <col min="2568" max="2568" width="16.42578125" style="7" customWidth="1"/>
    <col min="2569" max="2569" width="17" style="7" customWidth="1"/>
    <col min="2570" max="2571" width="15.28515625" style="7" customWidth="1"/>
    <col min="2572" max="2573" width="13.42578125" style="7" customWidth="1"/>
    <col min="2574" max="2574" width="14" style="7" customWidth="1"/>
    <col min="2575" max="2575" width="18.5703125" style="7" bestFit="1" customWidth="1"/>
    <col min="2576" max="2576" width="17.140625" style="7" bestFit="1" customWidth="1"/>
    <col min="2577" max="2577" width="18.5703125" style="7" bestFit="1" customWidth="1"/>
    <col min="2578" max="2578" width="17.7109375" style="7" customWidth="1"/>
    <col min="2579" max="2579" width="13.85546875" style="7" customWidth="1"/>
    <col min="2580" max="2816" width="9.140625" style="7"/>
    <col min="2817" max="2817" width="6.28515625" style="7" customWidth="1"/>
    <col min="2818" max="2818" width="14.85546875" style="7" customWidth="1"/>
    <col min="2819" max="2819" width="68.85546875" style="7" customWidth="1"/>
    <col min="2820" max="2820" width="20.5703125" style="7" customWidth="1"/>
    <col min="2821" max="2821" width="19.140625" style="7" customWidth="1"/>
    <col min="2822" max="2822" width="17.140625" style="7" customWidth="1"/>
    <col min="2823" max="2823" width="26" style="7" customWidth="1"/>
    <col min="2824" max="2824" width="16.42578125" style="7" customWidth="1"/>
    <col min="2825" max="2825" width="17" style="7" customWidth="1"/>
    <col min="2826" max="2827" width="15.28515625" style="7" customWidth="1"/>
    <col min="2828" max="2829" width="13.42578125" style="7" customWidth="1"/>
    <col min="2830" max="2830" width="14" style="7" customWidth="1"/>
    <col min="2831" max="2831" width="18.5703125" style="7" bestFit="1" customWidth="1"/>
    <col min="2832" max="2832" width="17.140625" style="7" bestFit="1" customWidth="1"/>
    <col min="2833" max="2833" width="18.5703125" style="7" bestFit="1" customWidth="1"/>
    <col min="2834" max="2834" width="17.7109375" style="7" customWidth="1"/>
    <col min="2835" max="2835" width="13.85546875" style="7" customWidth="1"/>
    <col min="2836" max="3072" width="9.140625" style="7"/>
    <col min="3073" max="3073" width="6.28515625" style="7" customWidth="1"/>
    <col min="3074" max="3074" width="14.85546875" style="7" customWidth="1"/>
    <col min="3075" max="3075" width="68.85546875" style="7" customWidth="1"/>
    <col min="3076" max="3076" width="20.5703125" style="7" customWidth="1"/>
    <col min="3077" max="3077" width="19.140625" style="7" customWidth="1"/>
    <col min="3078" max="3078" width="17.140625" style="7" customWidth="1"/>
    <col min="3079" max="3079" width="26" style="7" customWidth="1"/>
    <col min="3080" max="3080" width="16.42578125" style="7" customWidth="1"/>
    <col min="3081" max="3081" width="17" style="7" customWidth="1"/>
    <col min="3082" max="3083" width="15.28515625" style="7" customWidth="1"/>
    <col min="3084" max="3085" width="13.42578125" style="7" customWidth="1"/>
    <col min="3086" max="3086" width="14" style="7" customWidth="1"/>
    <col min="3087" max="3087" width="18.5703125" style="7" bestFit="1" customWidth="1"/>
    <col min="3088" max="3088" width="17.140625" style="7" bestFit="1" customWidth="1"/>
    <col min="3089" max="3089" width="18.5703125" style="7" bestFit="1" customWidth="1"/>
    <col min="3090" max="3090" width="17.7109375" style="7" customWidth="1"/>
    <col min="3091" max="3091" width="13.85546875" style="7" customWidth="1"/>
    <col min="3092" max="3328" width="9.140625" style="7"/>
    <col min="3329" max="3329" width="6.28515625" style="7" customWidth="1"/>
    <col min="3330" max="3330" width="14.85546875" style="7" customWidth="1"/>
    <col min="3331" max="3331" width="68.85546875" style="7" customWidth="1"/>
    <col min="3332" max="3332" width="20.5703125" style="7" customWidth="1"/>
    <col min="3333" max="3333" width="19.140625" style="7" customWidth="1"/>
    <col min="3334" max="3334" width="17.140625" style="7" customWidth="1"/>
    <col min="3335" max="3335" width="26" style="7" customWidth="1"/>
    <col min="3336" max="3336" width="16.42578125" style="7" customWidth="1"/>
    <col min="3337" max="3337" width="17" style="7" customWidth="1"/>
    <col min="3338" max="3339" width="15.28515625" style="7" customWidth="1"/>
    <col min="3340" max="3341" width="13.42578125" style="7" customWidth="1"/>
    <col min="3342" max="3342" width="14" style="7" customWidth="1"/>
    <col min="3343" max="3343" width="18.5703125" style="7" bestFit="1" customWidth="1"/>
    <col min="3344" max="3344" width="17.140625" style="7" bestFit="1" customWidth="1"/>
    <col min="3345" max="3345" width="18.5703125" style="7" bestFit="1" customWidth="1"/>
    <col min="3346" max="3346" width="17.7109375" style="7" customWidth="1"/>
    <col min="3347" max="3347" width="13.85546875" style="7" customWidth="1"/>
    <col min="3348" max="3584" width="9.140625" style="7"/>
    <col min="3585" max="3585" width="6.28515625" style="7" customWidth="1"/>
    <col min="3586" max="3586" width="14.85546875" style="7" customWidth="1"/>
    <col min="3587" max="3587" width="68.85546875" style="7" customWidth="1"/>
    <col min="3588" max="3588" width="20.5703125" style="7" customWidth="1"/>
    <col min="3589" max="3589" width="19.140625" style="7" customWidth="1"/>
    <col min="3590" max="3590" width="17.140625" style="7" customWidth="1"/>
    <col min="3591" max="3591" width="26" style="7" customWidth="1"/>
    <col min="3592" max="3592" width="16.42578125" style="7" customWidth="1"/>
    <col min="3593" max="3593" width="17" style="7" customWidth="1"/>
    <col min="3594" max="3595" width="15.28515625" style="7" customWidth="1"/>
    <col min="3596" max="3597" width="13.42578125" style="7" customWidth="1"/>
    <col min="3598" max="3598" width="14" style="7" customWidth="1"/>
    <col min="3599" max="3599" width="18.5703125" style="7" bestFit="1" customWidth="1"/>
    <col min="3600" max="3600" width="17.140625" style="7" bestFit="1" customWidth="1"/>
    <col min="3601" max="3601" width="18.5703125" style="7" bestFit="1" customWidth="1"/>
    <col min="3602" max="3602" width="17.7109375" style="7" customWidth="1"/>
    <col min="3603" max="3603" width="13.85546875" style="7" customWidth="1"/>
    <col min="3604" max="3840" width="9.140625" style="7"/>
    <col min="3841" max="3841" width="6.28515625" style="7" customWidth="1"/>
    <col min="3842" max="3842" width="14.85546875" style="7" customWidth="1"/>
    <col min="3843" max="3843" width="68.85546875" style="7" customWidth="1"/>
    <col min="3844" max="3844" width="20.5703125" style="7" customWidth="1"/>
    <col min="3845" max="3845" width="19.140625" style="7" customWidth="1"/>
    <col min="3846" max="3846" width="17.140625" style="7" customWidth="1"/>
    <col min="3847" max="3847" width="26" style="7" customWidth="1"/>
    <col min="3848" max="3848" width="16.42578125" style="7" customWidth="1"/>
    <col min="3849" max="3849" width="17" style="7" customWidth="1"/>
    <col min="3850" max="3851" width="15.28515625" style="7" customWidth="1"/>
    <col min="3852" max="3853" width="13.42578125" style="7" customWidth="1"/>
    <col min="3854" max="3854" width="14" style="7" customWidth="1"/>
    <col min="3855" max="3855" width="18.5703125" style="7" bestFit="1" customWidth="1"/>
    <col min="3856" max="3856" width="17.140625" style="7" bestFit="1" customWidth="1"/>
    <col min="3857" max="3857" width="18.5703125" style="7" bestFit="1" customWidth="1"/>
    <col min="3858" max="3858" width="17.7109375" style="7" customWidth="1"/>
    <col min="3859" max="3859" width="13.85546875" style="7" customWidth="1"/>
    <col min="3860" max="4096" width="9.140625" style="7"/>
    <col min="4097" max="4097" width="6.28515625" style="7" customWidth="1"/>
    <col min="4098" max="4098" width="14.85546875" style="7" customWidth="1"/>
    <col min="4099" max="4099" width="68.85546875" style="7" customWidth="1"/>
    <col min="4100" max="4100" width="20.5703125" style="7" customWidth="1"/>
    <col min="4101" max="4101" width="19.140625" style="7" customWidth="1"/>
    <col min="4102" max="4102" width="17.140625" style="7" customWidth="1"/>
    <col min="4103" max="4103" width="26" style="7" customWidth="1"/>
    <col min="4104" max="4104" width="16.42578125" style="7" customWidth="1"/>
    <col min="4105" max="4105" width="17" style="7" customWidth="1"/>
    <col min="4106" max="4107" width="15.28515625" style="7" customWidth="1"/>
    <col min="4108" max="4109" width="13.42578125" style="7" customWidth="1"/>
    <col min="4110" max="4110" width="14" style="7" customWidth="1"/>
    <col min="4111" max="4111" width="18.5703125" style="7" bestFit="1" customWidth="1"/>
    <col min="4112" max="4112" width="17.140625" style="7" bestFit="1" customWidth="1"/>
    <col min="4113" max="4113" width="18.5703125" style="7" bestFit="1" customWidth="1"/>
    <col min="4114" max="4114" width="17.7109375" style="7" customWidth="1"/>
    <col min="4115" max="4115" width="13.85546875" style="7" customWidth="1"/>
    <col min="4116" max="4352" width="9.140625" style="7"/>
    <col min="4353" max="4353" width="6.28515625" style="7" customWidth="1"/>
    <col min="4354" max="4354" width="14.85546875" style="7" customWidth="1"/>
    <col min="4355" max="4355" width="68.85546875" style="7" customWidth="1"/>
    <col min="4356" max="4356" width="20.5703125" style="7" customWidth="1"/>
    <col min="4357" max="4357" width="19.140625" style="7" customWidth="1"/>
    <col min="4358" max="4358" width="17.140625" style="7" customWidth="1"/>
    <col min="4359" max="4359" width="26" style="7" customWidth="1"/>
    <col min="4360" max="4360" width="16.42578125" style="7" customWidth="1"/>
    <col min="4361" max="4361" width="17" style="7" customWidth="1"/>
    <col min="4362" max="4363" width="15.28515625" style="7" customWidth="1"/>
    <col min="4364" max="4365" width="13.42578125" style="7" customWidth="1"/>
    <col min="4366" max="4366" width="14" style="7" customWidth="1"/>
    <col min="4367" max="4367" width="18.5703125" style="7" bestFit="1" customWidth="1"/>
    <col min="4368" max="4368" width="17.140625" style="7" bestFit="1" customWidth="1"/>
    <col min="4369" max="4369" width="18.5703125" style="7" bestFit="1" customWidth="1"/>
    <col min="4370" max="4370" width="17.7109375" style="7" customWidth="1"/>
    <col min="4371" max="4371" width="13.85546875" style="7" customWidth="1"/>
    <col min="4372" max="4608" width="9.140625" style="7"/>
    <col min="4609" max="4609" width="6.28515625" style="7" customWidth="1"/>
    <col min="4610" max="4610" width="14.85546875" style="7" customWidth="1"/>
    <col min="4611" max="4611" width="68.85546875" style="7" customWidth="1"/>
    <col min="4612" max="4612" width="20.5703125" style="7" customWidth="1"/>
    <col min="4613" max="4613" width="19.140625" style="7" customWidth="1"/>
    <col min="4614" max="4614" width="17.140625" style="7" customWidth="1"/>
    <col min="4615" max="4615" width="26" style="7" customWidth="1"/>
    <col min="4616" max="4616" width="16.42578125" style="7" customWidth="1"/>
    <col min="4617" max="4617" width="17" style="7" customWidth="1"/>
    <col min="4618" max="4619" width="15.28515625" style="7" customWidth="1"/>
    <col min="4620" max="4621" width="13.42578125" style="7" customWidth="1"/>
    <col min="4622" max="4622" width="14" style="7" customWidth="1"/>
    <col min="4623" max="4623" width="18.5703125" style="7" bestFit="1" customWidth="1"/>
    <col min="4624" max="4624" width="17.140625" style="7" bestFit="1" customWidth="1"/>
    <col min="4625" max="4625" width="18.5703125" style="7" bestFit="1" customWidth="1"/>
    <col min="4626" max="4626" width="17.7109375" style="7" customWidth="1"/>
    <col min="4627" max="4627" width="13.85546875" style="7" customWidth="1"/>
    <col min="4628" max="4864" width="9.140625" style="7"/>
    <col min="4865" max="4865" width="6.28515625" style="7" customWidth="1"/>
    <col min="4866" max="4866" width="14.85546875" style="7" customWidth="1"/>
    <col min="4867" max="4867" width="68.85546875" style="7" customWidth="1"/>
    <col min="4868" max="4868" width="20.5703125" style="7" customWidth="1"/>
    <col min="4869" max="4869" width="19.140625" style="7" customWidth="1"/>
    <col min="4870" max="4870" width="17.140625" style="7" customWidth="1"/>
    <col min="4871" max="4871" width="26" style="7" customWidth="1"/>
    <col min="4872" max="4872" width="16.42578125" style="7" customWidth="1"/>
    <col min="4873" max="4873" width="17" style="7" customWidth="1"/>
    <col min="4874" max="4875" width="15.28515625" style="7" customWidth="1"/>
    <col min="4876" max="4877" width="13.42578125" style="7" customWidth="1"/>
    <col min="4878" max="4878" width="14" style="7" customWidth="1"/>
    <col min="4879" max="4879" width="18.5703125" style="7" bestFit="1" customWidth="1"/>
    <col min="4880" max="4880" width="17.140625" style="7" bestFit="1" customWidth="1"/>
    <col min="4881" max="4881" width="18.5703125" style="7" bestFit="1" customWidth="1"/>
    <col min="4882" max="4882" width="17.7109375" style="7" customWidth="1"/>
    <col min="4883" max="4883" width="13.85546875" style="7" customWidth="1"/>
    <col min="4884" max="5120" width="9.140625" style="7"/>
    <col min="5121" max="5121" width="6.28515625" style="7" customWidth="1"/>
    <col min="5122" max="5122" width="14.85546875" style="7" customWidth="1"/>
    <col min="5123" max="5123" width="68.85546875" style="7" customWidth="1"/>
    <col min="5124" max="5124" width="20.5703125" style="7" customWidth="1"/>
    <col min="5125" max="5125" width="19.140625" style="7" customWidth="1"/>
    <col min="5126" max="5126" width="17.140625" style="7" customWidth="1"/>
    <col min="5127" max="5127" width="26" style="7" customWidth="1"/>
    <col min="5128" max="5128" width="16.42578125" style="7" customWidth="1"/>
    <col min="5129" max="5129" width="17" style="7" customWidth="1"/>
    <col min="5130" max="5131" width="15.28515625" style="7" customWidth="1"/>
    <col min="5132" max="5133" width="13.42578125" style="7" customWidth="1"/>
    <col min="5134" max="5134" width="14" style="7" customWidth="1"/>
    <col min="5135" max="5135" width="18.5703125" style="7" bestFit="1" customWidth="1"/>
    <col min="5136" max="5136" width="17.140625" style="7" bestFit="1" customWidth="1"/>
    <col min="5137" max="5137" width="18.5703125" style="7" bestFit="1" customWidth="1"/>
    <col min="5138" max="5138" width="17.7109375" style="7" customWidth="1"/>
    <col min="5139" max="5139" width="13.85546875" style="7" customWidth="1"/>
    <col min="5140" max="5376" width="9.140625" style="7"/>
    <col min="5377" max="5377" width="6.28515625" style="7" customWidth="1"/>
    <col min="5378" max="5378" width="14.85546875" style="7" customWidth="1"/>
    <col min="5379" max="5379" width="68.85546875" style="7" customWidth="1"/>
    <col min="5380" max="5380" width="20.5703125" style="7" customWidth="1"/>
    <col min="5381" max="5381" width="19.140625" style="7" customWidth="1"/>
    <col min="5382" max="5382" width="17.140625" style="7" customWidth="1"/>
    <col min="5383" max="5383" width="26" style="7" customWidth="1"/>
    <col min="5384" max="5384" width="16.42578125" style="7" customWidth="1"/>
    <col min="5385" max="5385" width="17" style="7" customWidth="1"/>
    <col min="5386" max="5387" width="15.28515625" style="7" customWidth="1"/>
    <col min="5388" max="5389" width="13.42578125" style="7" customWidth="1"/>
    <col min="5390" max="5390" width="14" style="7" customWidth="1"/>
    <col min="5391" max="5391" width="18.5703125" style="7" bestFit="1" customWidth="1"/>
    <col min="5392" max="5392" width="17.140625" style="7" bestFit="1" customWidth="1"/>
    <col min="5393" max="5393" width="18.5703125" style="7" bestFit="1" customWidth="1"/>
    <col min="5394" max="5394" width="17.7109375" style="7" customWidth="1"/>
    <col min="5395" max="5395" width="13.85546875" style="7" customWidth="1"/>
    <col min="5396" max="5632" width="9.140625" style="7"/>
    <col min="5633" max="5633" width="6.28515625" style="7" customWidth="1"/>
    <col min="5634" max="5634" width="14.85546875" style="7" customWidth="1"/>
    <col min="5635" max="5635" width="68.85546875" style="7" customWidth="1"/>
    <col min="5636" max="5636" width="20.5703125" style="7" customWidth="1"/>
    <col min="5637" max="5637" width="19.140625" style="7" customWidth="1"/>
    <col min="5638" max="5638" width="17.140625" style="7" customWidth="1"/>
    <col min="5639" max="5639" width="26" style="7" customWidth="1"/>
    <col min="5640" max="5640" width="16.42578125" style="7" customWidth="1"/>
    <col min="5641" max="5641" width="17" style="7" customWidth="1"/>
    <col min="5642" max="5643" width="15.28515625" style="7" customWidth="1"/>
    <col min="5644" max="5645" width="13.42578125" style="7" customWidth="1"/>
    <col min="5646" max="5646" width="14" style="7" customWidth="1"/>
    <col min="5647" max="5647" width="18.5703125" style="7" bestFit="1" customWidth="1"/>
    <col min="5648" max="5648" width="17.140625" style="7" bestFit="1" customWidth="1"/>
    <col min="5649" max="5649" width="18.5703125" style="7" bestFit="1" customWidth="1"/>
    <col min="5650" max="5650" width="17.7109375" style="7" customWidth="1"/>
    <col min="5651" max="5651" width="13.85546875" style="7" customWidth="1"/>
    <col min="5652" max="5888" width="9.140625" style="7"/>
    <col min="5889" max="5889" width="6.28515625" style="7" customWidth="1"/>
    <col min="5890" max="5890" width="14.85546875" style="7" customWidth="1"/>
    <col min="5891" max="5891" width="68.85546875" style="7" customWidth="1"/>
    <col min="5892" max="5892" width="20.5703125" style="7" customWidth="1"/>
    <col min="5893" max="5893" width="19.140625" style="7" customWidth="1"/>
    <col min="5894" max="5894" width="17.140625" style="7" customWidth="1"/>
    <col min="5895" max="5895" width="26" style="7" customWidth="1"/>
    <col min="5896" max="5896" width="16.42578125" style="7" customWidth="1"/>
    <col min="5897" max="5897" width="17" style="7" customWidth="1"/>
    <col min="5898" max="5899" width="15.28515625" style="7" customWidth="1"/>
    <col min="5900" max="5901" width="13.42578125" style="7" customWidth="1"/>
    <col min="5902" max="5902" width="14" style="7" customWidth="1"/>
    <col min="5903" max="5903" width="18.5703125" style="7" bestFit="1" customWidth="1"/>
    <col min="5904" max="5904" width="17.140625" style="7" bestFit="1" customWidth="1"/>
    <col min="5905" max="5905" width="18.5703125" style="7" bestFit="1" customWidth="1"/>
    <col min="5906" max="5906" width="17.7109375" style="7" customWidth="1"/>
    <col min="5907" max="5907" width="13.85546875" style="7" customWidth="1"/>
    <col min="5908" max="6144" width="9.140625" style="7"/>
    <col min="6145" max="6145" width="6.28515625" style="7" customWidth="1"/>
    <col min="6146" max="6146" width="14.85546875" style="7" customWidth="1"/>
    <col min="6147" max="6147" width="68.85546875" style="7" customWidth="1"/>
    <col min="6148" max="6148" width="20.5703125" style="7" customWidth="1"/>
    <col min="6149" max="6149" width="19.140625" style="7" customWidth="1"/>
    <col min="6150" max="6150" width="17.140625" style="7" customWidth="1"/>
    <col min="6151" max="6151" width="26" style="7" customWidth="1"/>
    <col min="6152" max="6152" width="16.42578125" style="7" customWidth="1"/>
    <col min="6153" max="6153" width="17" style="7" customWidth="1"/>
    <col min="6154" max="6155" width="15.28515625" style="7" customWidth="1"/>
    <col min="6156" max="6157" width="13.42578125" style="7" customWidth="1"/>
    <col min="6158" max="6158" width="14" style="7" customWidth="1"/>
    <col min="6159" max="6159" width="18.5703125" style="7" bestFit="1" customWidth="1"/>
    <col min="6160" max="6160" width="17.140625" style="7" bestFit="1" customWidth="1"/>
    <col min="6161" max="6161" width="18.5703125" style="7" bestFit="1" customWidth="1"/>
    <col min="6162" max="6162" width="17.7109375" style="7" customWidth="1"/>
    <col min="6163" max="6163" width="13.85546875" style="7" customWidth="1"/>
    <col min="6164" max="6400" width="9.140625" style="7"/>
    <col min="6401" max="6401" width="6.28515625" style="7" customWidth="1"/>
    <col min="6402" max="6402" width="14.85546875" style="7" customWidth="1"/>
    <col min="6403" max="6403" width="68.85546875" style="7" customWidth="1"/>
    <col min="6404" max="6404" width="20.5703125" style="7" customWidth="1"/>
    <col min="6405" max="6405" width="19.140625" style="7" customWidth="1"/>
    <col min="6406" max="6406" width="17.140625" style="7" customWidth="1"/>
    <col min="6407" max="6407" width="26" style="7" customWidth="1"/>
    <col min="6408" max="6408" width="16.42578125" style="7" customWidth="1"/>
    <col min="6409" max="6409" width="17" style="7" customWidth="1"/>
    <col min="6410" max="6411" width="15.28515625" style="7" customWidth="1"/>
    <col min="6412" max="6413" width="13.42578125" style="7" customWidth="1"/>
    <col min="6414" max="6414" width="14" style="7" customWidth="1"/>
    <col min="6415" max="6415" width="18.5703125" style="7" bestFit="1" customWidth="1"/>
    <col min="6416" max="6416" width="17.140625" style="7" bestFit="1" customWidth="1"/>
    <col min="6417" max="6417" width="18.5703125" style="7" bestFit="1" customWidth="1"/>
    <col min="6418" max="6418" width="17.7109375" style="7" customWidth="1"/>
    <col min="6419" max="6419" width="13.85546875" style="7" customWidth="1"/>
    <col min="6420" max="6656" width="9.140625" style="7"/>
    <col min="6657" max="6657" width="6.28515625" style="7" customWidth="1"/>
    <col min="6658" max="6658" width="14.85546875" style="7" customWidth="1"/>
    <col min="6659" max="6659" width="68.85546875" style="7" customWidth="1"/>
    <col min="6660" max="6660" width="20.5703125" style="7" customWidth="1"/>
    <col min="6661" max="6661" width="19.140625" style="7" customWidth="1"/>
    <col min="6662" max="6662" width="17.140625" style="7" customWidth="1"/>
    <col min="6663" max="6663" width="26" style="7" customWidth="1"/>
    <col min="6664" max="6664" width="16.42578125" style="7" customWidth="1"/>
    <col min="6665" max="6665" width="17" style="7" customWidth="1"/>
    <col min="6666" max="6667" width="15.28515625" style="7" customWidth="1"/>
    <col min="6668" max="6669" width="13.42578125" style="7" customWidth="1"/>
    <col min="6670" max="6670" width="14" style="7" customWidth="1"/>
    <col min="6671" max="6671" width="18.5703125" style="7" bestFit="1" customWidth="1"/>
    <col min="6672" max="6672" width="17.140625" style="7" bestFit="1" customWidth="1"/>
    <col min="6673" max="6673" width="18.5703125" style="7" bestFit="1" customWidth="1"/>
    <col min="6674" max="6674" width="17.7109375" style="7" customWidth="1"/>
    <col min="6675" max="6675" width="13.85546875" style="7" customWidth="1"/>
    <col min="6676" max="6912" width="9.140625" style="7"/>
    <col min="6913" max="6913" width="6.28515625" style="7" customWidth="1"/>
    <col min="6914" max="6914" width="14.85546875" style="7" customWidth="1"/>
    <col min="6915" max="6915" width="68.85546875" style="7" customWidth="1"/>
    <col min="6916" max="6916" width="20.5703125" style="7" customWidth="1"/>
    <col min="6917" max="6917" width="19.140625" style="7" customWidth="1"/>
    <col min="6918" max="6918" width="17.140625" style="7" customWidth="1"/>
    <col min="6919" max="6919" width="26" style="7" customWidth="1"/>
    <col min="6920" max="6920" width="16.42578125" style="7" customWidth="1"/>
    <col min="6921" max="6921" width="17" style="7" customWidth="1"/>
    <col min="6922" max="6923" width="15.28515625" style="7" customWidth="1"/>
    <col min="6924" max="6925" width="13.42578125" style="7" customWidth="1"/>
    <col min="6926" max="6926" width="14" style="7" customWidth="1"/>
    <col min="6927" max="6927" width="18.5703125" style="7" bestFit="1" customWidth="1"/>
    <col min="6928" max="6928" width="17.140625" style="7" bestFit="1" customWidth="1"/>
    <col min="6929" max="6929" width="18.5703125" style="7" bestFit="1" customWidth="1"/>
    <col min="6930" max="6930" width="17.7109375" style="7" customWidth="1"/>
    <col min="6931" max="6931" width="13.85546875" style="7" customWidth="1"/>
    <col min="6932" max="7168" width="9.140625" style="7"/>
    <col min="7169" max="7169" width="6.28515625" style="7" customWidth="1"/>
    <col min="7170" max="7170" width="14.85546875" style="7" customWidth="1"/>
    <col min="7171" max="7171" width="68.85546875" style="7" customWidth="1"/>
    <col min="7172" max="7172" width="20.5703125" style="7" customWidth="1"/>
    <col min="7173" max="7173" width="19.140625" style="7" customWidth="1"/>
    <col min="7174" max="7174" width="17.140625" style="7" customWidth="1"/>
    <col min="7175" max="7175" width="26" style="7" customWidth="1"/>
    <col min="7176" max="7176" width="16.42578125" style="7" customWidth="1"/>
    <col min="7177" max="7177" width="17" style="7" customWidth="1"/>
    <col min="7178" max="7179" width="15.28515625" style="7" customWidth="1"/>
    <col min="7180" max="7181" width="13.42578125" style="7" customWidth="1"/>
    <col min="7182" max="7182" width="14" style="7" customWidth="1"/>
    <col min="7183" max="7183" width="18.5703125" style="7" bestFit="1" customWidth="1"/>
    <col min="7184" max="7184" width="17.140625" style="7" bestFit="1" customWidth="1"/>
    <col min="7185" max="7185" width="18.5703125" style="7" bestFit="1" customWidth="1"/>
    <col min="7186" max="7186" width="17.7109375" style="7" customWidth="1"/>
    <col min="7187" max="7187" width="13.85546875" style="7" customWidth="1"/>
    <col min="7188" max="7424" width="9.140625" style="7"/>
    <col min="7425" max="7425" width="6.28515625" style="7" customWidth="1"/>
    <col min="7426" max="7426" width="14.85546875" style="7" customWidth="1"/>
    <col min="7427" max="7427" width="68.85546875" style="7" customWidth="1"/>
    <col min="7428" max="7428" width="20.5703125" style="7" customWidth="1"/>
    <col min="7429" max="7429" width="19.140625" style="7" customWidth="1"/>
    <col min="7430" max="7430" width="17.140625" style="7" customWidth="1"/>
    <col min="7431" max="7431" width="26" style="7" customWidth="1"/>
    <col min="7432" max="7432" width="16.42578125" style="7" customWidth="1"/>
    <col min="7433" max="7433" width="17" style="7" customWidth="1"/>
    <col min="7434" max="7435" width="15.28515625" style="7" customWidth="1"/>
    <col min="7436" max="7437" width="13.42578125" style="7" customWidth="1"/>
    <col min="7438" max="7438" width="14" style="7" customWidth="1"/>
    <col min="7439" max="7439" width="18.5703125" style="7" bestFit="1" customWidth="1"/>
    <col min="7440" max="7440" width="17.140625" style="7" bestFit="1" customWidth="1"/>
    <col min="7441" max="7441" width="18.5703125" style="7" bestFit="1" customWidth="1"/>
    <col min="7442" max="7442" width="17.7109375" style="7" customWidth="1"/>
    <col min="7443" max="7443" width="13.85546875" style="7" customWidth="1"/>
    <col min="7444" max="7680" width="9.140625" style="7"/>
    <col min="7681" max="7681" width="6.28515625" style="7" customWidth="1"/>
    <col min="7682" max="7682" width="14.85546875" style="7" customWidth="1"/>
    <col min="7683" max="7683" width="68.85546875" style="7" customWidth="1"/>
    <col min="7684" max="7684" width="20.5703125" style="7" customWidth="1"/>
    <col min="7685" max="7685" width="19.140625" style="7" customWidth="1"/>
    <col min="7686" max="7686" width="17.140625" style="7" customWidth="1"/>
    <col min="7687" max="7687" width="26" style="7" customWidth="1"/>
    <col min="7688" max="7688" width="16.42578125" style="7" customWidth="1"/>
    <col min="7689" max="7689" width="17" style="7" customWidth="1"/>
    <col min="7690" max="7691" width="15.28515625" style="7" customWidth="1"/>
    <col min="7692" max="7693" width="13.42578125" style="7" customWidth="1"/>
    <col min="7694" max="7694" width="14" style="7" customWidth="1"/>
    <col min="7695" max="7695" width="18.5703125" style="7" bestFit="1" customWidth="1"/>
    <col min="7696" max="7696" width="17.140625" style="7" bestFit="1" customWidth="1"/>
    <col min="7697" max="7697" width="18.5703125" style="7" bestFit="1" customWidth="1"/>
    <col min="7698" max="7698" width="17.7109375" style="7" customWidth="1"/>
    <col min="7699" max="7699" width="13.85546875" style="7" customWidth="1"/>
    <col min="7700" max="7936" width="9.140625" style="7"/>
    <col min="7937" max="7937" width="6.28515625" style="7" customWidth="1"/>
    <col min="7938" max="7938" width="14.85546875" style="7" customWidth="1"/>
    <col min="7939" max="7939" width="68.85546875" style="7" customWidth="1"/>
    <col min="7940" max="7940" width="20.5703125" style="7" customWidth="1"/>
    <col min="7941" max="7941" width="19.140625" style="7" customWidth="1"/>
    <col min="7942" max="7942" width="17.140625" style="7" customWidth="1"/>
    <col min="7943" max="7943" width="26" style="7" customWidth="1"/>
    <col min="7944" max="7944" width="16.42578125" style="7" customWidth="1"/>
    <col min="7945" max="7945" width="17" style="7" customWidth="1"/>
    <col min="7946" max="7947" width="15.28515625" style="7" customWidth="1"/>
    <col min="7948" max="7949" width="13.42578125" style="7" customWidth="1"/>
    <col min="7950" max="7950" width="14" style="7" customWidth="1"/>
    <col min="7951" max="7951" width="18.5703125" style="7" bestFit="1" customWidth="1"/>
    <col min="7952" max="7952" width="17.140625" style="7" bestFit="1" customWidth="1"/>
    <col min="7953" max="7953" width="18.5703125" style="7" bestFit="1" customWidth="1"/>
    <col min="7954" max="7954" width="17.7109375" style="7" customWidth="1"/>
    <col min="7955" max="7955" width="13.85546875" style="7" customWidth="1"/>
    <col min="7956" max="8192" width="9.140625" style="7"/>
    <col min="8193" max="8193" width="6.28515625" style="7" customWidth="1"/>
    <col min="8194" max="8194" width="14.85546875" style="7" customWidth="1"/>
    <col min="8195" max="8195" width="68.85546875" style="7" customWidth="1"/>
    <col min="8196" max="8196" width="20.5703125" style="7" customWidth="1"/>
    <col min="8197" max="8197" width="19.140625" style="7" customWidth="1"/>
    <col min="8198" max="8198" width="17.140625" style="7" customWidth="1"/>
    <col min="8199" max="8199" width="26" style="7" customWidth="1"/>
    <col min="8200" max="8200" width="16.42578125" style="7" customWidth="1"/>
    <col min="8201" max="8201" width="17" style="7" customWidth="1"/>
    <col min="8202" max="8203" width="15.28515625" style="7" customWidth="1"/>
    <col min="8204" max="8205" width="13.42578125" style="7" customWidth="1"/>
    <col min="8206" max="8206" width="14" style="7" customWidth="1"/>
    <col min="8207" max="8207" width="18.5703125" style="7" bestFit="1" customWidth="1"/>
    <col min="8208" max="8208" width="17.140625" style="7" bestFit="1" customWidth="1"/>
    <col min="8209" max="8209" width="18.5703125" style="7" bestFit="1" customWidth="1"/>
    <col min="8210" max="8210" width="17.7109375" style="7" customWidth="1"/>
    <col min="8211" max="8211" width="13.85546875" style="7" customWidth="1"/>
    <col min="8212" max="8448" width="9.140625" style="7"/>
    <col min="8449" max="8449" width="6.28515625" style="7" customWidth="1"/>
    <col min="8450" max="8450" width="14.85546875" style="7" customWidth="1"/>
    <col min="8451" max="8451" width="68.85546875" style="7" customWidth="1"/>
    <col min="8452" max="8452" width="20.5703125" style="7" customWidth="1"/>
    <col min="8453" max="8453" width="19.140625" style="7" customWidth="1"/>
    <col min="8454" max="8454" width="17.140625" style="7" customWidth="1"/>
    <col min="8455" max="8455" width="26" style="7" customWidth="1"/>
    <col min="8456" max="8456" width="16.42578125" style="7" customWidth="1"/>
    <col min="8457" max="8457" width="17" style="7" customWidth="1"/>
    <col min="8458" max="8459" width="15.28515625" style="7" customWidth="1"/>
    <col min="8460" max="8461" width="13.42578125" style="7" customWidth="1"/>
    <col min="8462" max="8462" width="14" style="7" customWidth="1"/>
    <col min="8463" max="8463" width="18.5703125" style="7" bestFit="1" customWidth="1"/>
    <col min="8464" max="8464" width="17.140625" style="7" bestFit="1" customWidth="1"/>
    <col min="8465" max="8465" width="18.5703125" style="7" bestFit="1" customWidth="1"/>
    <col min="8466" max="8466" width="17.7109375" style="7" customWidth="1"/>
    <col min="8467" max="8467" width="13.85546875" style="7" customWidth="1"/>
    <col min="8468" max="8704" width="9.140625" style="7"/>
    <col min="8705" max="8705" width="6.28515625" style="7" customWidth="1"/>
    <col min="8706" max="8706" width="14.85546875" style="7" customWidth="1"/>
    <col min="8707" max="8707" width="68.85546875" style="7" customWidth="1"/>
    <col min="8708" max="8708" width="20.5703125" style="7" customWidth="1"/>
    <col min="8709" max="8709" width="19.140625" style="7" customWidth="1"/>
    <col min="8710" max="8710" width="17.140625" style="7" customWidth="1"/>
    <col min="8711" max="8711" width="26" style="7" customWidth="1"/>
    <col min="8712" max="8712" width="16.42578125" style="7" customWidth="1"/>
    <col min="8713" max="8713" width="17" style="7" customWidth="1"/>
    <col min="8714" max="8715" width="15.28515625" style="7" customWidth="1"/>
    <col min="8716" max="8717" width="13.42578125" style="7" customWidth="1"/>
    <col min="8718" max="8718" width="14" style="7" customWidth="1"/>
    <col min="8719" max="8719" width="18.5703125" style="7" bestFit="1" customWidth="1"/>
    <col min="8720" max="8720" width="17.140625" style="7" bestFit="1" customWidth="1"/>
    <col min="8721" max="8721" width="18.5703125" style="7" bestFit="1" customWidth="1"/>
    <col min="8722" max="8722" width="17.7109375" style="7" customWidth="1"/>
    <col min="8723" max="8723" width="13.85546875" style="7" customWidth="1"/>
    <col min="8724" max="8960" width="9.140625" style="7"/>
    <col min="8961" max="8961" width="6.28515625" style="7" customWidth="1"/>
    <col min="8962" max="8962" width="14.85546875" style="7" customWidth="1"/>
    <col min="8963" max="8963" width="68.85546875" style="7" customWidth="1"/>
    <col min="8964" max="8964" width="20.5703125" style="7" customWidth="1"/>
    <col min="8965" max="8965" width="19.140625" style="7" customWidth="1"/>
    <col min="8966" max="8966" width="17.140625" style="7" customWidth="1"/>
    <col min="8967" max="8967" width="26" style="7" customWidth="1"/>
    <col min="8968" max="8968" width="16.42578125" style="7" customWidth="1"/>
    <col min="8969" max="8969" width="17" style="7" customWidth="1"/>
    <col min="8970" max="8971" width="15.28515625" style="7" customWidth="1"/>
    <col min="8972" max="8973" width="13.42578125" style="7" customWidth="1"/>
    <col min="8974" max="8974" width="14" style="7" customWidth="1"/>
    <col min="8975" max="8975" width="18.5703125" style="7" bestFit="1" customWidth="1"/>
    <col min="8976" max="8976" width="17.140625" style="7" bestFit="1" customWidth="1"/>
    <col min="8977" max="8977" width="18.5703125" style="7" bestFit="1" customWidth="1"/>
    <col min="8978" max="8978" width="17.7109375" style="7" customWidth="1"/>
    <col min="8979" max="8979" width="13.85546875" style="7" customWidth="1"/>
    <col min="8980" max="9216" width="9.140625" style="7"/>
    <col min="9217" max="9217" width="6.28515625" style="7" customWidth="1"/>
    <col min="9218" max="9218" width="14.85546875" style="7" customWidth="1"/>
    <col min="9219" max="9219" width="68.85546875" style="7" customWidth="1"/>
    <col min="9220" max="9220" width="20.5703125" style="7" customWidth="1"/>
    <col min="9221" max="9221" width="19.140625" style="7" customWidth="1"/>
    <col min="9222" max="9222" width="17.140625" style="7" customWidth="1"/>
    <col min="9223" max="9223" width="26" style="7" customWidth="1"/>
    <col min="9224" max="9224" width="16.42578125" style="7" customWidth="1"/>
    <col min="9225" max="9225" width="17" style="7" customWidth="1"/>
    <col min="9226" max="9227" width="15.28515625" style="7" customWidth="1"/>
    <col min="9228" max="9229" width="13.42578125" style="7" customWidth="1"/>
    <col min="9230" max="9230" width="14" style="7" customWidth="1"/>
    <col min="9231" max="9231" width="18.5703125" style="7" bestFit="1" customWidth="1"/>
    <col min="9232" max="9232" width="17.140625" style="7" bestFit="1" customWidth="1"/>
    <col min="9233" max="9233" width="18.5703125" style="7" bestFit="1" customWidth="1"/>
    <col min="9234" max="9234" width="17.7109375" style="7" customWidth="1"/>
    <col min="9235" max="9235" width="13.85546875" style="7" customWidth="1"/>
    <col min="9236" max="9472" width="9.140625" style="7"/>
    <col min="9473" max="9473" width="6.28515625" style="7" customWidth="1"/>
    <col min="9474" max="9474" width="14.85546875" style="7" customWidth="1"/>
    <col min="9475" max="9475" width="68.85546875" style="7" customWidth="1"/>
    <col min="9476" max="9476" width="20.5703125" style="7" customWidth="1"/>
    <col min="9477" max="9477" width="19.140625" style="7" customWidth="1"/>
    <col min="9478" max="9478" width="17.140625" style="7" customWidth="1"/>
    <col min="9479" max="9479" width="26" style="7" customWidth="1"/>
    <col min="9480" max="9480" width="16.42578125" style="7" customWidth="1"/>
    <col min="9481" max="9481" width="17" style="7" customWidth="1"/>
    <col min="9482" max="9483" width="15.28515625" style="7" customWidth="1"/>
    <col min="9484" max="9485" width="13.42578125" style="7" customWidth="1"/>
    <col min="9486" max="9486" width="14" style="7" customWidth="1"/>
    <col min="9487" max="9487" width="18.5703125" style="7" bestFit="1" customWidth="1"/>
    <col min="9488" max="9488" width="17.140625" style="7" bestFit="1" customWidth="1"/>
    <col min="9489" max="9489" width="18.5703125" style="7" bestFit="1" customWidth="1"/>
    <col min="9490" max="9490" width="17.7109375" style="7" customWidth="1"/>
    <col min="9491" max="9491" width="13.85546875" style="7" customWidth="1"/>
    <col min="9492" max="9728" width="9.140625" style="7"/>
    <col min="9729" max="9729" width="6.28515625" style="7" customWidth="1"/>
    <col min="9730" max="9730" width="14.85546875" style="7" customWidth="1"/>
    <col min="9731" max="9731" width="68.85546875" style="7" customWidth="1"/>
    <col min="9732" max="9732" width="20.5703125" style="7" customWidth="1"/>
    <col min="9733" max="9733" width="19.140625" style="7" customWidth="1"/>
    <col min="9734" max="9734" width="17.140625" style="7" customWidth="1"/>
    <col min="9735" max="9735" width="26" style="7" customWidth="1"/>
    <col min="9736" max="9736" width="16.42578125" style="7" customWidth="1"/>
    <col min="9737" max="9737" width="17" style="7" customWidth="1"/>
    <col min="9738" max="9739" width="15.28515625" style="7" customWidth="1"/>
    <col min="9740" max="9741" width="13.42578125" style="7" customWidth="1"/>
    <col min="9742" max="9742" width="14" style="7" customWidth="1"/>
    <col min="9743" max="9743" width="18.5703125" style="7" bestFit="1" customWidth="1"/>
    <col min="9744" max="9744" width="17.140625" style="7" bestFit="1" customWidth="1"/>
    <col min="9745" max="9745" width="18.5703125" style="7" bestFit="1" customWidth="1"/>
    <col min="9746" max="9746" width="17.7109375" style="7" customWidth="1"/>
    <col min="9747" max="9747" width="13.85546875" style="7" customWidth="1"/>
    <col min="9748" max="9984" width="9.140625" style="7"/>
    <col min="9985" max="9985" width="6.28515625" style="7" customWidth="1"/>
    <col min="9986" max="9986" width="14.85546875" style="7" customWidth="1"/>
    <col min="9987" max="9987" width="68.85546875" style="7" customWidth="1"/>
    <col min="9988" max="9988" width="20.5703125" style="7" customWidth="1"/>
    <col min="9989" max="9989" width="19.140625" style="7" customWidth="1"/>
    <col min="9990" max="9990" width="17.140625" style="7" customWidth="1"/>
    <col min="9991" max="9991" width="26" style="7" customWidth="1"/>
    <col min="9992" max="9992" width="16.42578125" style="7" customWidth="1"/>
    <col min="9993" max="9993" width="17" style="7" customWidth="1"/>
    <col min="9994" max="9995" width="15.28515625" style="7" customWidth="1"/>
    <col min="9996" max="9997" width="13.42578125" style="7" customWidth="1"/>
    <col min="9998" max="9998" width="14" style="7" customWidth="1"/>
    <col min="9999" max="9999" width="18.5703125" style="7" bestFit="1" customWidth="1"/>
    <col min="10000" max="10000" width="17.140625" style="7" bestFit="1" customWidth="1"/>
    <col min="10001" max="10001" width="18.5703125" style="7" bestFit="1" customWidth="1"/>
    <col min="10002" max="10002" width="17.7109375" style="7" customWidth="1"/>
    <col min="10003" max="10003" width="13.85546875" style="7" customWidth="1"/>
    <col min="10004" max="10240" width="9.140625" style="7"/>
    <col min="10241" max="10241" width="6.28515625" style="7" customWidth="1"/>
    <col min="10242" max="10242" width="14.85546875" style="7" customWidth="1"/>
    <col min="10243" max="10243" width="68.85546875" style="7" customWidth="1"/>
    <col min="10244" max="10244" width="20.5703125" style="7" customWidth="1"/>
    <col min="10245" max="10245" width="19.140625" style="7" customWidth="1"/>
    <col min="10246" max="10246" width="17.140625" style="7" customWidth="1"/>
    <col min="10247" max="10247" width="26" style="7" customWidth="1"/>
    <col min="10248" max="10248" width="16.42578125" style="7" customWidth="1"/>
    <col min="10249" max="10249" width="17" style="7" customWidth="1"/>
    <col min="10250" max="10251" width="15.28515625" style="7" customWidth="1"/>
    <col min="10252" max="10253" width="13.42578125" style="7" customWidth="1"/>
    <col min="10254" max="10254" width="14" style="7" customWidth="1"/>
    <col min="10255" max="10255" width="18.5703125" style="7" bestFit="1" customWidth="1"/>
    <col min="10256" max="10256" width="17.140625" style="7" bestFit="1" customWidth="1"/>
    <col min="10257" max="10257" width="18.5703125" style="7" bestFit="1" customWidth="1"/>
    <col min="10258" max="10258" width="17.7109375" style="7" customWidth="1"/>
    <col min="10259" max="10259" width="13.85546875" style="7" customWidth="1"/>
    <col min="10260" max="10496" width="9.140625" style="7"/>
    <col min="10497" max="10497" width="6.28515625" style="7" customWidth="1"/>
    <col min="10498" max="10498" width="14.85546875" style="7" customWidth="1"/>
    <col min="10499" max="10499" width="68.85546875" style="7" customWidth="1"/>
    <col min="10500" max="10500" width="20.5703125" style="7" customWidth="1"/>
    <col min="10501" max="10501" width="19.140625" style="7" customWidth="1"/>
    <col min="10502" max="10502" width="17.140625" style="7" customWidth="1"/>
    <col min="10503" max="10503" width="26" style="7" customWidth="1"/>
    <col min="10504" max="10504" width="16.42578125" style="7" customWidth="1"/>
    <col min="10505" max="10505" width="17" style="7" customWidth="1"/>
    <col min="10506" max="10507" width="15.28515625" style="7" customWidth="1"/>
    <col min="10508" max="10509" width="13.42578125" style="7" customWidth="1"/>
    <col min="10510" max="10510" width="14" style="7" customWidth="1"/>
    <col min="10511" max="10511" width="18.5703125" style="7" bestFit="1" customWidth="1"/>
    <col min="10512" max="10512" width="17.140625" style="7" bestFit="1" customWidth="1"/>
    <col min="10513" max="10513" width="18.5703125" style="7" bestFit="1" customWidth="1"/>
    <col min="10514" max="10514" width="17.7109375" style="7" customWidth="1"/>
    <col min="10515" max="10515" width="13.85546875" style="7" customWidth="1"/>
    <col min="10516" max="10752" width="9.140625" style="7"/>
    <col min="10753" max="10753" width="6.28515625" style="7" customWidth="1"/>
    <col min="10754" max="10754" width="14.85546875" style="7" customWidth="1"/>
    <col min="10755" max="10755" width="68.85546875" style="7" customWidth="1"/>
    <col min="10756" max="10756" width="20.5703125" style="7" customWidth="1"/>
    <col min="10757" max="10757" width="19.140625" style="7" customWidth="1"/>
    <col min="10758" max="10758" width="17.140625" style="7" customWidth="1"/>
    <col min="10759" max="10759" width="26" style="7" customWidth="1"/>
    <col min="10760" max="10760" width="16.42578125" style="7" customWidth="1"/>
    <col min="10761" max="10761" width="17" style="7" customWidth="1"/>
    <col min="10762" max="10763" width="15.28515625" style="7" customWidth="1"/>
    <col min="10764" max="10765" width="13.42578125" style="7" customWidth="1"/>
    <col min="10766" max="10766" width="14" style="7" customWidth="1"/>
    <col min="10767" max="10767" width="18.5703125" style="7" bestFit="1" customWidth="1"/>
    <col min="10768" max="10768" width="17.140625" style="7" bestFit="1" customWidth="1"/>
    <col min="10769" max="10769" width="18.5703125" style="7" bestFit="1" customWidth="1"/>
    <col min="10770" max="10770" width="17.7109375" style="7" customWidth="1"/>
    <col min="10771" max="10771" width="13.85546875" style="7" customWidth="1"/>
    <col min="10772" max="11008" width="9.140625" style="7"/>
    <col min="11009" max="11009" width="6.28515625" style="7" customWidth="1"/>
    <col min="11010" max="11010" width="14.85546875" style="7" customWidth="1"/>
    <col min="11011" max="11011" width="68.85546875" style="7" customWidth="1"/>
    <col min="11012" max="11012" width="20.5703125" style="7" customWidth="1"/>
    <col min="11013" max="11013" width="19.140625" style="7" customWidth="1"/>
    <col min="11014" max="11014" width="17.140625" style="7" customWidth="1"/>
    <col min="11015" max="11015" width="26" style="7" customWidth="1"/>
    <col min="11016" max="11016" width="16.42578125" style="7" customWidth="1"/>
    <col min="11017" max="11017" width="17" style="7" customWidth="1"/>
    <col min="11018" max="11019" width="15.28515625" style="7" customWidth="1"/>
    <col min="11020" max="11021" width="13.42578125" style="7" customWidth="1"/>
    <col min="11022" max="11022" width="14" style="7" customWidth="1"/>
    <col min="11023" max="11023" width="18.5703125" style="7" bestFit="1" customWidth="1"/>
    <col min="11024" max="11024" width="17.140625" style="7" bestFit="1" customWidth="1"/>
    <col min="11025" max="11025" width="18.5703125" style="7" bestFit="1" customWidth="1"/>
    <col min="11026" max="11026" width="17.7109375" style="7" customWidth="1"/>
    <col min="11027" max="11027" width="13.85546875" style="7" customWidth="1"/>
    <col min="11028" max="11264" width="9.140625" style="7"/>
    <col min="11265" max="11265" width="6.28515625" style="7" customWidth="1"/>
    <col min="11266" max="11266" width="14.85546875" style="7" customWidth="1"/>
    <col min="11267" max="11267" width="68.85546875" style="7" customWidth="1"/>
    <col min="11268" max="11268" width="20.5703125" style="7" customWidth="1"/>
    <col min="11269" max="11269" width="19.140625" style="7" customWidth="1"/>
    <col min="11270" max="11270" width="17.140625" style="7" customWidth="1"/>
    <col min="11271" max="11271" width="26" style="7" customWidth="1"/>
    <col min="11272" max="11272" width="16.42578125" style="7" customWidth="1"/>
    <col min="11273" max="11273" width="17" style="7" customWidth="1"/>
    <col min="11274" max="11275" width="15.28515625" style="7" customWidth="1"/>
    <col min="11276" max="11277" width="13.42578125" style="7" customWidth="1"/>
    <col min="11278" max="11278" width="14" style="7" customWidth="1"/>
    <col min="11279" max="11279" width="18.5703125" style="7" bestFit="1" customWidth="1"/>
    <col min="11280" max="11280" width="17.140625" style="7" bestFit="1" customWidth="1"/>
    <col min="11281" max="11281" width="18.5703125" style="7" bestFit="1" customWidth="1"/>
    <col min="11282" max="11282" width="17.7109375" style="7" customWidth="1"/>
    <col min="11283" max="11283" width="13.85546875" style="7" customWidth="1"/>
    <col min="11284" max="11520" width="9.140625" style="7"/>
    <col min="11521" max="11521" width="6.28515625" style="7" customWidth="1"/>
    <col min="11522" max="11522" width="14.85546875" style="7" customWidth="1"/>
    <col min="11523" max="11523" width="68.85546875" style="7" customWidth="1"/>
    <col min="11524" max="11524" width="20.5703125" style="7" customWidth="1"/>
    <col min="11525" max="11525" width="19.140625" style="7" customWidth="1"/>
    <col min="11526" max="11526" width="17.140625" style="7" customWidth="1"/>
    <col min="11527" max="11527" width="26" style="7" customWidth="1"/>
    <col min="11528" max="11528" width="16.42578125" style="7" customWidth="1"/>
    <col min="11529" max="11529" width="17" style="7" customWidth="1"/>
    <col min="11530" max="11531" width="15.28515625" style="7" customWidth="1"/>
    <col min="11532" max="11533" width="13.42578125" style="7" customWidth="1"/>
    <col min="11534" max="11534" width="14" style="7" customWidth="1"/>
    <col min="11535" max="11535" width="18.5703125" style="7" bestFit="1" customWidth="1"/>
    <col min="11536" max="11536" width="17.140625" style="7" bestFit="1" customWidth="1"/>
    <col min="11537" max="11537" width="18.5703125" style="7" bestFit="1" customWidth="1"/>
    <col min="11538" max="11538" width="17.7109375" style="7" customWidth="1"/>
    <col min="11539" max="11539" width="13.85546875" style="7" customWidth="1"/>
    <col min="11540" max="11776" width="9.140625" style="7"/>
    <col min="11777" max="11777" width="6.28515625" style="7" customWidth="1"/>
    <col min="11778" max="11778" width="14.85546875" style="7" customWidth="1"/>
    <col min="11779" max="11779" width="68.85546875" style="7" customWidth="1"/>
    <col min="11780" max="11780" width="20.5703125" style="7" customWidth="1"/>
    <col min="11781" max="11781" width="19.140625" style="7" customWidth="1"/>
    <col min="11782" max="11782" width="17.140625" style="7" customWidth="1"/>
    <col min="11783" max="11783" width="26" style="7" customWidth="1"/>
    <col min="11784" max="11784" width="16.42578125" style="7" customWidth="1"/>
    <col min="11785" max="11785" width="17" style="7" customWidth="1"/>
    <col min="11786" max="11787" width="15.28515625" style="7" customWidth="1"/>
    <col min="11788" max="11789" width="13.42578125" style="7" customWidth="1"/>
    <col min="11790" max="11790" width="14" style="7" customWidth="1"/>
    <col min="11791" max="11791" width="18.5703125" style="7" bestFit="1" customWidth="1"/>
    <col min="11792" max="11792" width="17.140625" style="7" bestFit="1" customWidth="1"/>
    <col min="11793" max="11793" width="18.5703125" style="7" bestFit="1" customWidth="1"/>
    <col min="11794" max="11794" width="17.7109375" style="7" customWidth="1"/>
    <col min="11795" max="11795" width="13.85546875" style="7" customWidth="1"/>
    <col min="11796" max="12032" width="9.140625" style="7"/>
    <col min="12033" max="12033" width="6.28515625" style="7" customWidth="1"/>
    <col min="12034" max="12034" width="14.85546875" style="7" customWidth="1"/>
    <col min="12035" max="12035" width="68.85546875" style="7" customWidth="1"/>
    <col min="12036" max="12036" width="20.5703125" style="7" customWidth="1"/>
    <col min="12037" max="12037" width="19.140625" style="7" customWidth="1"/>
    <col min="12038" max="12038" width="17.140625" style="7" customWidth="1"/>
    <col min="12039" max="12039" width="26" style="7" customWidth="1"/>
    <col min="12040" max="12040" width="16.42578125" style="7" customWidth="1"/>
    <col min="12041" max="12041" width="17" style="7" customWidth="1"/>
    <col min="12042" max="12043" width="15.28515625" style="7" customWidth="1"/>
    <col min="12044" max="12045" width="13.42578125" style="7" customWidth="1"/>
    <col min="12046" max="12046" width="14" style="7" customWidth="1"/>
    <col min="12047" max="12047" width="18.5703125" style="7" bestFit="1" customWidth="1"/>
    <col min="12048" max="12048" width="17.140625" style="7" bestFit="1" customWidth="1"/>
    <col min="12049" max="12049" width="18.5703125" style="7" bestFit="1" customWidth="1"/>
    <col min="12050" max="12050" width="17.7109375" style="7" customWidth="1"/>
    <col min="12051" max="12051" width="13.85546875" style="7" customWidth="1"/>
    <col min="12052" max="12288" width="9.140625" style="7"/>
    <col min="12289" max="12289" width="6.28515625" style="7" customWidth="1"/>
    <col min="12290" max="12290" width="14.85546875" style="7" customWidth="1"/>
    <col min="12291" max="12291" width="68.85546875" style="7" customWidth="1"/>
    <col min="12292" max="12292" width="20.5703125" style="7" customWidth="1"/>
    <col min="12293" max="12293" width="19.140625" style="7" customWidth="1"/>
    <col min="12294" max="12294" width="17.140625" style="7" customWidth="1"/>
    <col min="12295" max="12295" width="26" style="7" customWidth="1"/>
    <col min="12296" max="12296" width="16.42578125" style="7" customWidth="1"/>
    <col min="12297" max="12297" width="17" style="7" customWidth="1"/>
    <col min="12298" max="12299" width="15.28515625" style="7" customWidth="1"/>
    <col min="12300" max="12301" width="13.42578125" style="7" customWidth="1"/>
    <col min="12302" max="12302" width="14" style="7" customWidth="1"/>
    <col min="12303" max="12303" width="18.5703125" style="7" bestFit="1" customWidth="1"/>
    <col min="12304" max="12304" width="17.140625" style="7" bestFit="1" customWidth="1"/>
    <col min="12305" max="12305" width="18.5703125" style="7" bestFit="1" customWidth="1"/>
    <col min="12306" max="12306" width="17.7109375" style="7" customWidth="1"/>
    <col min="12307" max="12307" width="13.85546875" style="7" customWidth="1"/>
    <col min="12308" max="12544" width="9.140625" style="7"/>
    <col min="12545" max="12545" width="6.28515625" style="7" customWidth="1"/>
    <col min="12546" max="12546" width="14.85546875" style="7" customWidth="1"/>
    <col min="12547" max="12547" width="68.85546875" style="7" customWidth="1"/>
    <col min="12548" max="12548" width="20.5703125" style="7" customWidth="1"/>
    <col min="12549" max="12549" width="19.140625" style="7" customWidth="1"/>
    <col min="12550" max="12550" width="17.140625" style="7" customWidth="1"/>
    <col min="12551" max="12551" width="26" style="7" customWidth="1"/>
    <col min="12552" max="12552" width="16.42578125" style="7" customWidth="1"/>
    <col min="12553" max="12553" width="17" style="7" customWidth="1"/>
    <col min="12554" max="12555" width="15.28515625" style="7" customWidth="1"/>
    <col min="12556" max="12557" width="13.42578125" style="7" customWidth="1"/>
    <col min="12558" max="12558" width="14" style="7" customWidth="1"/>
    <col min="12559" max="12559" width="18.5703125" style="7" bestFit="1" customWidth="1"/>
    <col min="12560" max="12560" width="17.140625" style="7" bestFit="1" customWidth="1"/>
    <col min="12561" max="12561" width="18.5703125" style="7" bestFit="1" customWidth="1"/>
    <col min="12562" max="12562" width="17.7109375" style="7" customWidth="1"/>
    <col min="12563" max="12563" width="13.85546875" style="7" customWidth="1"/>
    <col min="12564" max="12800" width="9.140625" style="7"/>
    <col min="12801" max="12801" width="6.28515625" style="7" customWidth="1"/>
    <col min="12802" max="12802" width="14.85546875" style="7" customWidth="1"/>
    <col min="12803" max="12803" width="68.85546875" style="7" customWidth="1"/>
    <col min="12804" max="12804" width="20.5703125" style="7" customWidth="1"/>
    <col min="12805" max="12805" width="19.140625" style="7" customWidth="1"/>
    <col min="12806" max="12806" width="17.140625" style="7" customWidth="1"/>
    <col min="12807" max="12807" width="26" style="7" customWidth="1"/>
    <col min="12808" max="12808" width="16.42578125" style="7" customWidth="1"/>
    <col min="12809" max="12809" width="17" style="7" customWidth="1"/>
    <col min="12810" max="12811" width="15.28515625" style="7" customWidth="1"/>
    <col min="12812" max="12813" width="13.42578125" style="7" customWidth="1"/>
    <col min="12814" max="12814" width="14" style="7" customWidth="1"/>
    <col min="12815" max="12815" width="18.5703125" style="7" bestFit="1" customWidth="1"/>
    <col min="12816" max="12816" width="17.140625" style="7" bestFit="1" customWidth="1"/>
    <col min="12817" max="12817" width="18.5703125" style="7" bestFit="1" customWidth="1"/>
    <col min="12818" max="12818" width="17.7109375" style="7" customWidth="1"/>
    <col min="12819" max="12819" width="13.85546875" style="7" customWidth="1"/>
    <col min="12820" max="13056" width="9.140625" style="7"/>
    <col min="13057" max="13057" width="6.28515625" style="7" customWidth="1"/>
    <col min="13058" max="13058" width="14.85546875" style="7" customWidth="1"/>
    <col min="13059" max="13059" width="68.85546875" style="7" customWidth="1"/>
    <col min="13060" max="13060" width="20.5703125" style="7" customWidth="1"/>
    <col min="13061" max="13061" width="19.140625" style="7" customWidth="1"/>
    <col min="13062" max="13062" width="17.140625" style="7" customWidth="1"/>
    <col min="13063" max="13063" width="26" style="7" customWidth="1"/>
    <col min="13064" max="13064" width="16.42578125" style="7" customWidth="1"/>
    <col min="13065" max="13065" width="17" style="7" customWidth="1"/>
    <col min="13066" max="13067" width="15.28515625" style="7" customWidth="1"/>
    <col min="13068" max="13069" width="13.42578125" style="7" customWidth="1"/>
    <col min="13070" max="13070" width="14" style="7" customWidth="1"/>
    <col min="13071" max="13071" width="18.5703125" style="7" bestFit="1" customWidth="1"/>
    <col min="13072" max="13072" width="17.140625" style="7" bestFit="1" customWidth="1"/>
    <col min="13073" max="13073" width="18.5703125" style="7" bestFit="1" customWidth="1"/>
    <col min="13074" max="13074" width="17.7109375" style="7" customWidth="1"/>
    <col min="13075" max="13075" width="13.85546875" style="7" customWidth="1"/>
    <col min="13076" max="13312" width="9.140625" style="7"/>
    <col min="13313" max="13313" width="6.28515625" style="7" customWidth="1"/>
    <col min="13314" max="13314" width="14.85546875" style="7" customWidth="1"/>
    <col min="13315" max="13315" width="68.85546875" style="7" customWidth="1"/>
    <col min="13316" max="13316" width="20.5703125" style="7" customWidth="1"/>
    <col min="13317" max="13317" width="19.140625" style="7" customWidth="1"/>
    <col min="13318" max="13318" width="17.140625" style="7" customWidth="1"/>
    <col min="13319" max="13319" width="26" style="7" customWidth="1"/>
    <col min="13320" max="13320" width="16.42578125" style="7" customWidth="1"/>
    <col min="13321" max="13321" width="17" style="7" customWidth="1"/>
    <col min="13322" max="13323" width="15.28515625" style="7" customWidth="1"/>
    <col min="13324" max="13325" width="13.42578125" style="7" customWidth="1"/>
    <col min="13326" max="13326" width="14" style="7" customWidth="1"/>
    <col min="13327" max="13327" width="18.5703125" style="7" bestFit="1" customWidth="1"/>
    <col min="13328" max="13328" width="17.140625" style="7" bestFit="1" customWidth="1"/>
    <col min="13329" max="13329" width="18.5703125" style="7" bestFit="1" customWidth="1"/>
    <col min="13330" max="13330" width="17.7109375" style="7" customWidth="1"/>
    <col min="13331" max="13331" width="13.85546875" style="7" customWidth="1"/>
    <col min="13332" max="13568" width="9.140625" style="7"/>
    <col min="13569" max="13569" width="6.28515625" style="7" customWidth="1"/>
    <col min="13570" max="13570" width="14.85546875" style="7" customWidth="1"/>
    <col min="13571" max="13571" width="68.85546875" style="7" customWidth="1"/>
    <col min="13572" max="13572" width="20.5703125" style="7" customWidth="1"/>
    <col min="13573" max="13573" width="19.140625" style="7" customWidth="1"/>
    <col min="13574" max="13574" width="17.140625" style="7" customWidth="1"/>
    <col min="13575" max="13575" width="26" style="7" customWidth="1"/>
    <col min="13576" max="13576" width="16.42578125" style="7" customWidth="1"/>
    <col min="13577" max="13577" width="17" style="7" customWidth="1"/>
    <col min="13578" max="13579" width="15.28515625" style="7" customWidth="1"/>
    <col min="13580" max="13581" width="13.42578125" style="7" customWidth="1"/>
    <col min="13582" max="13582" width="14" style="7" customWidth="1"/>
    <col min="13583" max="13583" width="18.5703125" style="7" bestFit="1" customWidth="1"/>
    <col min="13584" max="13584" width="17.140625" style="7" bestFit="1" customWidth="1"/>
    <col min="13585" max="13585" width="18.5703125" style="7" bestFit="1" customWidth="1"/>
    <col min="13586" max="13586" width="17.7109375" style="7" customWidth="1"/>
    <col min="13587" max="13587" width="13.85546875" style="7" customWidth="1"/>
    <col min="13588" max="13824" width="9.140625" style="7"/>
    <col min="13825" max="13825" width="6.28515625" style="7" customWidth="1"/>
    <col min="13826" max="13826" width="14.85546875" style="7" customWidth="1"/>
    <col min="13827" max="13827" width="68.85546875" style="7" customWidth="1"/>
    <col min="13828" max="13828" width="20.5703125" style="7" customWidth="1"/>
    <col min="13829" max="13829" width="19.140625" style="7" customWidth="1"/>
    <col min="13830" max="13830" width="17.140625" style="7" customWidth="1"/>
    <col min="13831" max="13831" width="26" style="7" customWidth="1"/>
    <col min="13832" max="13832" width="16.42578125" style="7" customWidth="1"/>
    <col min="13833" max="13833" width="17" style="7" customWidth="1"/>
    <col min="13834" max="13835" width="15.28515625" style="7" customWidth="1"/>
    <col min="13836" max="13837" width="13.42578125" style="7" customWidth="1"/>
    <col min="13838" max="13838" width="14" style="7" customWidth="1"/>
    <col min="13839" max="13839" width="18.5703125" style="7" bestFit="1" customWidth="1"/>
    <col min="13840" max="13840" width="17.140625" style="7" bestFit="1" customWidth="1"/>
    <col min="13841" max="13841" width="18.5703125" style="7" bestFit="1" customWidth="1"/>
    <col min="13842" max="13842" width="17.7109375" style="7" customWidth="1"/>
    <col min="13843" max="13843" width="13.85546875" style="7" customWidth="1"/>
    <col min="13844" max="14080" width="9.140625" style="7"/>
    <col min="14081" max="14081" width="6.28515625" style="7" customWidth="1"/>
    <col min="14082" max="14082" width="14.85546875" style="7" customWidth="1"/>
    <col min="14083" max="14083" width="68.85546875" style="7" customWidth="1"/>
    <col min="14084" max="14084" width="20.5703125" style="7" customWidth="1"/>
    <col min="14085" max="14085" width="19.140625" style="7" customWidth="1"/>
    <col min="14086" max="14086" width="17.140625" style="7" customWidth="1"/>
    <col min="14087" max="14087" width="26" style="7" customWidth="1"/>
    <col min="14088" max="14088" width="16.42578125" style="7" customWidth="1"/>
    <col min="14089" max="14089" width="17" style="7" customWidth="1"/>
    <col min="14090" max="14091" width="15.28515625" style="7" customWidth="1"/>
    <col min="14092" max="14093" width="13.42578125" style="7" customWidth="1"/>
    <col min="14094" max="14094" width="14" style="7" customWidth="1"/>
    <col min="14095" max="14095" width="18.5703125" style="7" bestFit="1" customWidth="1"/>
    <col min="14096" max="14096" width="17.140625" style="7" bestFit="1" customWidth="1"/>
    <col min="14097" max="14097" width="18.5703125" style="7" bestFit="1" customWidth="1"/>
    <col min="14098" max="14098" width="17.7109375" style="7" customWidth="1"/>
    <col min="14099" max="14099" width="13.85546875" style="7" customWidth="1"/>
    <col min="14100" max="14336" width="9.140625" style="7"/>
    <col min="14337" max="14337" width="6.28515625" style="7" customWidth="1"/>
    <col min="14338" max="14338" width="14.85546875" style="7" customWidth="1"/>
    <col min="14339" max="14339" width="68.85546875" style="7" customWidth="1"/>
    <col min="14340" max="14340" width="20.5703125" style="7" customWidth="1"/>
    <col min="14341" max="14341" width="19.140625" style="7" customWidth="1"/>
    <col min="14342" max="14342" width="17.140625" style="7" customWidth="1"/>
    <col min="14343" max="14343" width="26" style="7" customWidth="1"/>
    <col min="14344" max="14344" width="16.42578125" style="7" customWidth="1"/>
    <col min="14345" max="14345" width="17" style="7" customWidth="1"/>
    <col min="14346" max="14347" width="15.28515625" style="7" customWidth="1"/>
    <col min="14348" max="14349" width="13.42578125" style="7" customWidth="1"/>
    <col min="14350" max="14350" width="14" style="7" customWidth="1"/>
    <col min="14351" max="14351" width="18.5703125" style="7" bestFit="1" customWidth="1"/>
    <col min="14352" max="14352" width="17.140625" style="7" bestFit="1" customWidth="1"/>
    <col min="14353" max="14353" width="18.5703125" style="7" bestFit="1" customWidth="1"/>
    <col min="14354" max="14354" width="17.7109375" style="7" customWidth="1"/>
    <col min="14355" max="14355" width="13.85546875" style="7" customWidth="1"/>
    <col min="14356" max="14592" width="9.140625" style="7"/>
    <col min="14593" max="14593" width="6.28515625" style="7" customWidth="1"/>
    <col min="14594" max="14594" width="14.85546875" style="7" customWidth="1"/>
    <col min="14595" max="14595" width="68.85546875" style="7" customWidth="1"/>
    <col min="14596" max="14596" width="20.5703125" style="7" customWidth="1"/>
    <col min="14597" max="14597" width="19.140625" style="7" customWidth="1"/>
    <col min="14598" max="14598" width="17.140625" style="7" customWidth="1"/>
    <col min="14599" max="14599" width="26" style="7" customWidth="1"/>
    <col min="14600" max="14600" width="16.42578125" style="7" customWidth="1"/>
    <col min="14601" max="14601" width="17" style="7" customWidth="1"/>
    <col min="14602" max="14603" width="15.28515625" style="7" customWidth="1"/>
    <col min="14604" max="14605" width="13.42578125" style="7" customWidth="1"/>
    <col min="14606" max="14606" width="14" style="7" customWidth="1"/>
    <col min="14607" max="14607" width="18.5703125" style="7" bestFit="1" customWidth="1"/>
    <col min="14608" max="14608" width="17.140625" style="7" bestFit="1" customWidth="1"/>
    <col min="14609" max="14609" width="18.5703125" style="7" bestFit="1" customWidth="1"/>
    <col min="14610" max="14610" width="17.7109375" style="7" customWidth="1"/>
    <col min="14611" max="14611" width="13.85546875" style="7" customWidth="1"/>
    <col min="14612" max="14848" width="9.140625" style="7"/>
    <col min="14849" max="14849" width="6.28515625" style="7" customWidth="1"/>
    <col min="14850" max="14850" width="14.85546875" style="7" customWidth="1"/>
    <col min="14851" max="14851" width="68.85546875" style="7" customWidth="1"/>
    <col min="14852" max="14852" width="20.5703125" style="7" customWidth="1"/>
    <col min="14853" max="14853" width="19.140625" style="7" customWidth="1"/>
    <col min="14854" max="14854" width="17.140625" style="7" customWidth="1"/>
    <col min="14855" max="14855" width="26" style="7" customWidth="1"/>
    <col min="14856" max="14856" width="16.42578125" style="7" customWidth="1"/>
    <col min="14857" max="14857" width="17" style="7" customWidth="1"/>
    <col min="14858" max="14859" width="15.28515625" style="7" customWidth="1"/>
    <col min="14860" max="14861" width="13.42578125" style="7" customWidth="1"/>
    <col min="14862" max="14862" width="14" style="7" customWidth="1"/>
    <col min="14863" max="14863" width="18.5703125" style="7" bestFit="1" customWidth="1"/>
    <col min="14864" max="14864" width="17.140625" style="7" bestFit="1" customWidth="1"/>
    <col min="14865" max="14865" width="18.5703125" style="7" bestFit="1" customWidth="1"/>
    <col min="14866" max="14866" width="17.7109375" style="7" customWidth="1"/>
    <col min="14867" max="14867" width="13.85546875" style="7" customWidth="1"/>
    <col min="14868" max="15104" width="9.140625" style="7"/>
    <col min="15105" max="15105" width="6.28515625" style="7" customWidth="1"/>
    <col min="15106" max="15106" width="14.85546875" style="7" customWidth="1"/>
    <col min="15107" max="15107" width="68.85546875" style="7" customWidth="1"/>
    <col min="15108" max="15108" width="20.5703125" style="7" customWidth="1"/>
    <col min="15109" max="15109" width="19.140625" style="7" customWidth="1"/>
    <col min="15110" max="15110" width="17.140625" style="7" customWidth="1"/>
    <col min="15111" max="15111" width="26" style="7" customWidth="1"/>
    <col min="15112" max="15112" width="16.42578125" style="7" customWidth="1"/>
    <col min="15113" max="15113" width="17" style="7" customWidth="1"/>
    <col min="15114" max="15115" width="15.28515625" style="7" customWidth="1"/>
    <col min="15116" max="15117" width="13.42578125" style="7" customWidth="1"/>
    <col min="15118" max="15118" width="14" style="7" customWidth="1"/>
    <col min="15119" max="15119" width="18.5703125" style="7" bestFit="1" customWidth="1"/>
    <col min="15120" max="15120" width="17.140625" style="7" bestFit="1" customWidth="1"/>
    <col min="15121" max="15121" width="18.5703125" style="7" bestFit="1" customWidth="1"/>
    <col min="15122" max="15122" width="17.7109375" style="7" customWidth="1"/>
    <col min="15123" max="15123" width="13.85546875" style="7" customWidth="1"/>
    <col min="15124" max="15360" width="9.140625" style="7"/>
    <col min="15361" max="15361" width="6.28515625" style="7" customWidth="1"/>
    <col min="15362" max="15362" width="14.85546875" style="7" customWidth="1"/>
    <col min="15363" max="15363" width="68.85546875" style="7" customWidth="1"/>
    <col min="15364" max="15364" width="20.5703125" style="7" customWidth="1"/>
    <col min="15365" max="15365" width="19.140625" style="7" customWidth="1"/>
    <col min="15366" max="15366" width="17.140625" style="7" customWidth="1"/>
    <col min="15367" max="15367" width="26" style="7" customWidth="1"/>
    <col min="15368" max="15368" width="16.42578125" style="7" customWidth="1"/>
    <col min="15369" max="15369" width="17" style="7" customWidth="1"/>
    <col min="15370" max="15371" width="15.28515625" style="7" customWidth="1"/>
    <col min="15372" max="15373" width="13.42578125" style="7" customWidth="1"/>
    <col min="15374" max="15374" width="14" style="7" customWidth="1"/>
    <col min="15375" max="15375" width="18.5703125" style="7" bestFit="1" customWidth="1"/>
    <col min="15376" max="15376" width="17.140625" style="7" bestFit="1" customWidth="1"/>
    <col min="15377" max="15377" width="18.5703125" style="7" bestFit="1" customWidth="1"/>
    <col min="15378" max="15378" width="17.7109375" style="7" customWidth="1"/>
    <col min="15379" max="15379" width="13.85546875" style="7" customWidth="1"/>
    <col min="15380" max="15616" width="9.140625" style="7"/>
    <col min="15617" max="15617" width="6.28515625" style="7" customWidth="1"/>
    <col min="15618" max="15618" width="14.85546875" style="7" customWidth="1"/>
    <col min="15619" max="15619" width="68.85546875" style="7" customWidth="1"/>
    <col min="15620" max="15620" width="20.5703125" style="7" customWidth="1"/>
    <col min="15621" max="15621" width="19.140625" style="7" customWidth="1"/>
    <col min="15622" max="15622" width="17.140625" style="7" customWidth="1"/>
    <col min="15623" max="15623" width="26" style="7" customWidth="1"/>
    <col min="15624" max="15624" width="16.42578125" style="7" customWidth="1"/>
    <col min="15625" max="15625" width="17" style="7" customWidth="1"/>
    <col min="15626" max="15627" width="15.28515625" style="7" customWidth="1"/>
    <col min="15628" max="15629" width="13.42578125" style="7" customWidth="1"/>
    <col min="15630" max="15630" width="14" style="7" customWidth="1"/>
    <col min="15631" max="15631" width="18.5703125" style="7" bestFit="1" customWidth="1"/>
    <col min="15632" max="15632" width="17.140625" style="7" bestFit="1" customWidth="1"/>
    <col min="15633" max="15633" width="18.5703125" style="7" bestFit="1" customWidth="1"/>
    <col min="15634" max="15634" width="17.7109375" style="7" customWidth="1"/>
    <col min="15635" max="15635" width="13.85546875" style="7" customWidth="1"/>
    <col min="15636" max="15872" width="9.140625" style="7"/>
    <col min="15873" max="15873" width="6.28515625" style="7" customWidth="1"/>
    <col min="15874" max="15874" width="14.85546875" style="7" customWidth="1"/>
    <col min="15875" max="15875" width="68.85546875" style="7" customWidth="1"/>
    <col min="15876" max="15876" width="20.5703125" style="7" customWidth="1"/>
    <col min="15877" max="15877" width="19.140625" style="7" customWidth="1"/>
    <col min="15878" max="15878" width="17.140625" style="7" customWidth="1"/>
    <col min="15879" max="15879" width="26" style="7" customWidth="1"/>
    <col min="15880" max="15880" width="16.42578125" style="7" customWidth="1"/>
    <col min="15881" max="15881" width="17" style="7" customWidth="1"/>
    <col min="15882" max="15883" width="15.28515625" style="7" customWidth="1"/>
    <col min="15884" max="15885" width="13.42578125" style="7" customWidth="1"/>
    <col min="15886" max="15886" width="14" style="7" customWidth="1"/>
    <col min="15887" max="15887" width="18.5703125" style="7" bestFit="1" customWidth="1"/>
    <col min="15888" max="15888" width="17.140625" style="7" bestFit="1" customWidth="1"/>
    <col min="15889" max="15889" width="18.5703125" style="7" bestFit="1" customWidth="1"/>
    <col min="15890" max="15890" width="17.7109375" style="7" customWidth="1"/>
    <col min="15891" max="15891" width="13.85546875" style="7" customWidth="1"/>
    <col min="15892" max="16128" width="9.140625" style="7"/>
    <col min="16129" max="16129" width="6.28515625" style="7" customWidth="1"/>
    <col min="16130" max="16130" width="14.85546875" style="7" customWidth="1"/>
    <col min="16131" max="16131" width="68.85546875" style="7" customWidth="1"/>
    <col min="16132" max="16132" width="20.5703125" style="7" customWidth="1"/>
    <col min="16133" max="16133" width="19.140625" style="7" customWidth="1"/>
    <col min="16134" max="16134" width="17.140625" style="7" customWidth="1"/>
    <col min="16135" max="16135" width="26" style="7" customWidth="1"/>
    <col min="16136" max="16136" width="16.42578125" style="7" customWidth="1"/>
    <col min="16137" max="16137" width="17" style="7" customWidth="1"/>
    <col min="16138" max="16139" width="15.28515625" style="7" customWidth="1"/>
    <col min="16140" max="16141" width="13.42578125" style="7" customWidth="1"/>
    <col min="16142" max="16142" width="14" style="7" customWidth="1"/>
    <col min="16143" max="16143" width="18.5703125" style="7" bestFit="1" customWidth="1"/>
    <col min="16144" max="16144" width="17.140625" style="7" bestFit="1" customWidth="1"/>
    <col min="16145" max="16145" width="18.5703125" style="7" bestFit="1" customWidth="1"/>
    <col min="16146" max="16146" width="17.7109375" style="7" customWidth="1"/>
    <col min="16147" max="16147" width="13.85546875" style="7" customWidth="1"/>
    <col min="16148" max="16384" width="9.140625" style="7"/>
  </cols>
  <sheetData>
    <row r="1" spans="1:14" s="5" customFormat="1" x14ac:dyDescent="0.2">
      <c r="A1" s="271" t="s">
        <v>0</v>
      </c>
      <c r="B1" s="272"/>
      <c r="C1" s="1" t="s">
        <v>590</v>
      </c>
      <c r="D1" s="2"/>
      <c r="E1" s="3" t="s">
        <v>1</v>
      </c>
      <c r="F1" s="4"/>
      <c r="G1" s="4"/>
      <c r="H1" s="4"/>
      <c r="I1" s="2"/>
      <c r="J1" s="2"/>
      <c r="K1" s="2"/>
      <c r="L1" s="2"/>
      <c r="M1" s="2"/>
      <c r="N1" s="2"/>
    </row>
    <row r="2" spans="1:14" x14ac:dyDescent="0.2">
      <c r="A2" s="6"/>
      <c r="C2" s="5" t="s">
        <v>2</v>
      </c>
      <c r="D2" s="2" t="s">
        <v>589</v>
      </c>
      <c r="E2" s="3"/>
    </row>
    <row r="3" spans="1:14" x14ac:dyDescent="0.2">
      <c r="A3" s="6"/>
      <c r="C3" s="5"/>
      <c r="D3" s="2"/>
      <c r="E3" s="3"/>
    </row>
    <row r="4" spans="1:14" ht="13.5" thickBot="1" x14ac:dyDescent="0.25">
      <c r="A4" s="6"/>
      <c r="D4" s="273" t="s">
        <v>591</v>
      </c>
      <c r="E4" s="273"/>
    </row>
    <row r="5" spans="1:14" x14ac:dyDescent="0.2">
      <c r="A5" s="10" t="s">
        <v>3</v>
      </c>
      <c r="B5" s="11"/>
      <c r="C5" s="11"/>
      <c r="D5" s="12" t="s">
        <v>4</v>
      </c>
      <c r="E5" s="13" t="s">
        <v>4</v>
      </c>
    </row>
    <row r="6" spans="1:14" x14ac:dyDescent="0.2">
      <c r="A6" s="14" t="s">
        <v>5</v>
      </c>
      <c r="B6" s="15" t="s">
        <v>6</v>
      </c>
      <c r="C6" s="15" t="s">
        <v>7</v>
      </c>
      <c r="D6" s="16" t="s">
        <v>8</v>
      </c>
      <c r="E6" s="17" t="s">
        <v>9</v>
      </c>
    </row>
    <row r="7" spans="1:14" x14ac:dyDescent="0.2">
      <c r="A7" s="18"/>
      <c r="B7" s="19" t="s">
        <v>10</v>
      </c>
      <c r="C7" s="20"/>
      <c r="D7" s="21" t="s">
        <v>11</v>
      </c>
      <c r="E7" s="22"/>
    </row>
    <row r="8" spans="1:14" s="5" customFormat="1" x14ac:dyDescent="0.2">
      <c r="A8" s="23">
        <v>1</v>
      </c>
      <c r="B8" s="24" t="s">
        <v>12</v>
      </c>
      <c r="C8" s="25" t="s">
        <v>13</v>
      </c>
      <c r="D8" s="26">
        <f>SUM(D9+D49)</f>
        <v>1897386</v>
      </c>
      <c r="E8" s="27">
        <f>SUM(E9+E49)</f>
        <v>2767053</v>
      </c>
      <c r="F8" s="4"/>
      <c r="G8" s="4"/>
      <c r="H8" s="4"/>
      <c r="I8" s="2"/>
      <c r="J8" s="2"/>
      <c r="K8" s="2"/>
      <c r="L8" s="2"/>
      <c r="M8" s="2"/>
      <c r="N8" s="2"/>
    </row>
    <row r="9" spans="1:14" x14ac:dyDescent="0.2">
      <c r="A9" s="23">
        <v>2</v>
      </c>
      <c r="B9" s="28"/>
      <c r="C9" s="25" t="s">
        <v>14</v>
      </c>
      <c r="D9" s="26">
        <f>SUM(D10+D18+D28+D43)</f>
        <v>1111416</v>
      </c>
      <c r="E9" s="27">
        <f>SUM(E10+E18+E28+E43)</f>
        <v>1756810</v>
      </c>
    </row>
    <row r="10" spans="1:14" x14ac:dyDescent="0.2">
      <c r="A10" s="23">
        <v>3</v>
      </c>
      <c r="B10" s="29"/>
      <c r="C10" s="25" t="s">
        <v>15</v>
      </c>
      <c r="D10" s="26">
        <f>SUM(D11:D17)</f>
        <v>0</v>
      </c>
      <c r="E10" s="27">
        <f>SUM(E11:E17)</f>
        <v>0</v>
      </c>
    </row>
    <row r="11" spans="1:14" x14ac:dyDescent="0.2">
      <c r="A11" s="23">
        <v>4</v>
      </c>
      <c r="B11" s="28">
        <v>531</v>
      </c>
      <c r="C11" s="30" t="s">
        <v>16</v>
      </c>
      <c r="D11" s="31"/>
      <c r="E11" s="32"/>
    </row>
    <row r="12" spans="1:14" x14ac:dyDescent="0.2">
      <c r="A12" s="23">
        <v>5</v>
      </c>
      <c r="B12" s="28" t="s">
        <v>17</v>
      </c>
      <c r="C12" s="30" t="s">
        <v>18</v>
      </c>
      <c r="D12" s="31"/>
      <c r="E12" s="32"/>
    </row>
    <row r="13" spans="1:14" x14ac:dyDescent="0.2">
      <c r="A13" s="23">
        <v>6</v>
      </c>
      <c r="B13" s="28">
        <v>520</v>
      </c>
      <c r="C13" s="33" t="s">
        <v>19</v>
      </c>
      <c r="D13" s="31"/>
      <c r="E13" s="32"/>
    </row>
    <row r="14" spans="1:14" x14ac:dyDescent="0.2">
      <c r="A14" s="23">
        <v>7</v>
      </c>
      <c r="B14" s="28">
        <v>50</v>
      </c>
      <c r="C14" s="33" t="s">
        <v>20</v>
      </c>
      <c r="D14" s="31"/>
      <c r="E14" s="32"/>
    </row>
    <row r="15" spans="1:14" x14ac:dyDescent="0.2">
      <c r="A15" s="23">
        <v>8</v>
      </c>
      <c r="B15" s="28">
        <v>532</v>
      </c>
      <c r="C15" s="33" t="s">
        <v>21</v>
      </c>
      <c r="D15" s="31"/>
      <c r="E15" s="32"/>
    </row>
    <row r="16" spans="1:14" x14ac:dyDescent="0.2">
      <c r="A16" s="23">
        <v>9</v>
      </c>
      <c r="B16" s="28">
        <v>54</v>
      </c>
      <c r="C16" s="33" t="s">
        <v>22</v>
      </c>
      <c r="D16" s="31"/>
      <c r="E16" s="32"/>
    </row>
    <row r="17" spans="1:8" x14ac:dyDescent="0.2">
      <c r="A17" s="23">
        <v>10</v>
      </c>
      <c r="B17" s="28">
        <v>59</v>
      </c>
      <c r="C17" s="33" t="s">
        <v>23</v>
      </c>
      <c r="D17" s="31"/>
      <c r="E17" s="32"/>
    </row>
    <row r="18" spans="1:8" x14ac:dyDescent="0.2">
      <c r="A18" s="23">
        <v>11</v>
      </c>
      <c r="B18" s="28"/>
      <c r="C18" s="25" t="s">
        <v>24</v>
      </c>
      <c r="D18" s="26">
        <f>SUM(D19:D27)</f>
        <v>90220</v>
      </c>
      <c r="E18" s="27">
        <f>SUM(E19:E27)</f>
        <v>70030</v>
      </c>
      <c r="F18" s="34">
        <f>E18-D18</f>
        <v>-20190</v>
      </c>
      <c r="G18" s="35" t="s">
        <v>25</v>
      </c>
      <c r="H18" s="36"/>
    </row>
    <row r="19" spans="1:8" x14ac:dyDescent="0.2">
      <c r="A19" s="23">
        <v>12</v>
      </c>
      <c r="B19" s="28">
        <v>31</v>
      </c>
      <c r="C19" s="33" t="s">
        <v>26</v>
      </c>
      <c r="D19" s="31">
        <v>0</v>
      </c>
      <c r="E19" s="31">
        <v>0</v>
      </c>
      <c r="G19" s="274" t="s">
        <v>27</v>
      </c>
      <c r="H19" s="275"/>
    </row>
    <row r="20" spans="1:8" x14ac:dyDescent="0.2">
      <c r="A20" s="23">
        <v>13</v>
      </c>
      <c r="B20" s="28">
        <v>32</v>
      </c>
      <c r="C20" s="33" t="s">
        <v>28</v>
      </c>
      <c r="D20" s="31">
        <v>90220</v>
      </c>
      <c r="E20" s="31">
        <v>70030</v>
      </c>
    </row>
    <row r="21" spans="1:8" x14ac:dyDescent="0.2">
      <c r="A21" s="23">
        <v>14</v>
      </c>
      <c r="B21" s="28">
        <v>33</v>
      </c>
      <c r="C21" s="33" t="s">
        <v>29</v>
      </c>
      <c r="D21" s="31"/>
      <c r="E21" s="32"/>
    </row>
    <row r="22" spans="1:8" x14ac:dyDescent="0.2">
      <c r="A22" s="23">
        <v>15</v>
      </c>
      <c r="B22" s="28">
        <v>34</v>
      </c>
      <c r="C22" s="33" t="s">
        <v>30</v>
      </c>
      <c r="D22" s="31"/>
      <c r="E22" s="32"/>
    </row>
    <row r="23" spans="1:8" x14ac:dyDescent="0.2">
      <c r="A23" s="23">
        <v>16</v>
      </c>
      <c r="B23" s="28">
        <v>35</v>
      </c>
      <c r="C23" s="33" t="s">
        <v>31</v>
      </c>
      <c r="D23" s="31"/>
      <c r="E23" s="32"/>
    </row>
    <row r="24" spans="1:8" x14ac:dyDescent="0.2">
      <c r="A24" s="23">
        <v>17</v>
      </c>
      <c r="B24" s="28">
        <v>36</v>
      </c>
      <c r="C24" s="33" t="s">
        <v>32</v>
      </c>
      <c r="D24" s="31"/>
      <c r="E24" s="32"/>
    </row>
    <row r="25" spans="1:8" x14ac:dyDescent="0.2">
      <c r="A25" s="23">
        <v>18</v>
      </c>
      <c r="B25" s="28">
        <v>37</v>
      </c>
      <c r="C25" s="33" t="s">
        <v>33</v>
      </c>
      <c r="D25" s="31"/>
      <c r="E25" s="32"/>
    </row>
    <row r="26" spans="1:8" x14ac:dyDescent="0.2">
      <c r="A26" s="23">
        <v>19</v>
      </c>
      <c r="B26" s="28">
        <v>38</v>
      </c>
      <c r="C26" s="33" t="s">
        <v>34</v>
      </c>
      <c r="D26" s="31"/>
      <c r="E26" s="32"/>
    </row>
    <row r="27" spans="1:8" x14ac:dyDescent="0.2">
      <c r="A27" s="23">
        <v>20</v>
      </c>
      <c r="B27" s="28">
        <v>39</v>
      </c>
      <c r="C27" s="33" t="s">
        <v>35</v>
      </c>
      <c r="D27" s="31"/>
      <c r="E27" s="32"/>
    </row>
    <row r="28" spans="1:8" x14ac:dyDescent="0.2">
      <c r="A28" s="23">
        <v>21</v>
      </c>
      <c r="B28" s="28"/>
      <c r="C28" s="25" t="s">
        <v>36</v>
      </c>
      <c r="D28" s="26">
        <f>SUM(D29:D42)</f>
        <v>1021196</v>
      </c>
      <c r="E28" s="27">
        <f>SUM(E29:E42)</f>
        <v>1686780</v>
      </c>
    </row>
    <row r="29" spans="1:8" x14ac:dyDescent="0.2">
      <c r="A29" s="23">
        <v>22</v>
      </c>
      <c r="B29" s="28">
        <v>411</v>
      </c>
      <c r="C29" s="33" t="s">
        <v>37</v>
      </c>
      <c r="D29" s="31"/>
      <c r="E29" s="32"/>
    </row>
    <row r="30" spans="1:8" x14ac:dyDescent="0.2">
      <c r="A30" s="23">
        <v>23</v>
      </c>
      <c r="B30" s="37">
        <v>423429</v>
      </c>
      <c r="C30" s="33" t="s">
        <v>38</v>
      </c>
      <c r="D30" s="31"/>
      <c r="E30" s="32"/>
    </row>
    <row r="31" spans="1:8" x14ac:dyDescent="0.2">
      <c r="A31" s="23">
        <v>24</v>
      </c>
      <c r="B31" s="28">
        <v>431</v>
      </c>
      <c r="C31" s="33" t="s">
        <v>39</v>
      </c>
      <c r="D31" s="31"/>
      <c r="E31" s="32"/>
    </row>
    <row r="32" spans="1:8" x14ac:dyDescent="0.2">
      <c r="A32" s="23">
        <v>25</v>
      </c>
      <c r="B32" s="28">
        <v>432</v>
      </c>
      <c r="C32" s="33" t="s">
        <v>40</v>
      </c>
      <c r="D32" s="31"/>
      <c r="E32" s="32"/>
    </row>
    <row r="33" spans="1:5" x14ac:dyDescent="0.2">
      <c r="A33" s="23">
        <v>26</v>
      </c>
      <c r="B33" s="28">
        <v>433</v>
      </c>
      <c r="C33" s="33" t="s">
        <v>41</v>
      </c>
      <c r="D33" s="31"/>
      <c r="E33" s="32"/>
    </row>
    <row r="34" spans="1:5" x14ac:dyDescent="0.2">
      <c r="A34" s="23">
        <v>27</v>
      </c>
      <c r="B34" s="28">
        <v>435</v>
      </c>
      <c r="C34" s="33" t="s">
        <v>42</v>
      </c>
      <c r="D34" s="31"/>
      <c r="E34" s="32"/>
    </row>
    <row r="35" spans="1:5" x14ac:dyDescent="0.2">
      <c r="A35" s="23">
        <v>28</v>
      </c>
      <c r="B35" s="28">
        <v>436</v>
      </c>
      <c r="C35" s="33" t="s">
        <v>43</v>
      </c>
      <c r="D35" s="31"/>
      <c r="E35" s="32"/>
    </row>
    <row r="36" spans="1:5" x14ac:dyDescent="0.2">
      <c r="A36" s="23">
        <v>29</v>
      </c>
      <c r="B36" s="28" t="s">
        <v>44</v>
      </c>
      <c r="C36" s="33" t="s">
        <v>45</v>
      </c>
      <c r="D36" s="31"/>
      <c r="E36" s="32"/>
    </row>
    <row r="37" spans="1:5" x14ac:dyDescent="0.2">
      <c r="A37" s="23">
        <v>30</v>
      </c>
      <c r="B37" s="28">
        <v>44</v>
      </c>
      <c r="C37" s="33" t="s">
        <v>46</v>
      </c>
      <c r="D37" s="31"/>
      <c r="E37" s="32"/>
    </row>
    <row r="38" spans="1:5" x14ac:dyDescent="0.2">
      <c r="A38" s="23">
        <v>31</v>
      </c>
      <c r="B38" s="28">
        <v>465</v>
      </c>
      <c r="C38" s="33" t="s">
        <v>47</v>
      </c>
      <c r="D38" s="31"/>
      <c r="E38" s="32"/>
    </row>
    <row r="39" spans="1:5" x14ac:dyDescent="0.2">
      <c r="A39" s="23">
        <v>32</v>
      </c>
      <c r="B39" s="28">
        <v>468</v>
      </c>
      <c r="C39" s="33" t="s">
        <v>48</v>
      </c>
      <c r="D39" s="31"/>
      <c r="E39" s="32"/>
    </row>
    <row r="40" spans="1:5" x14ac:dyDescent="0.2">
      <c r="A40" s="23">
        <v>33</v>
      </c>
      <c r="B40" s="28">
        <v>4342</v>
      </c>
      <c r="C40" s="33" t="s">
        <v>49</v>
      </c>
      <c r="D40" s="31">
        <v>1021196</v>
      </c>
      <c r="E40" s="32">
        <v>1686780</v>
      </c>
    </row>
    <row r="41" spans="1:5" x14ac:dyDescent="0.2">
      <c r="A41" s="23">
        <v>34</v>
      </c>
      <c r="B41" s="28">
        <v>45</v>
      </c>
      <c r="C41" s="33" t="s">
        <v>50</v>
      </c>
      <c r="D41" s="31"/>
      <c r="E41" s="32"/>
    </row>
    <row r="42" spans="1:5" x14ac:dyDescent="0.2">
      <c r="A42" s="23">
        <v>35</v>
      </c>
      <c r="B42" s="28">
        <v>49</v>
      </c>
      <c r="C42" s="33" t="s">
        <v>51</v>
      </c>
      <c r="D42" s="31"/>
      <c r="E42" s="32"/>
    </row>
    <row r="43" spans="1:5" x14ac:dyDescent="0.2">
      <c r="A43" s="23">
        <v>36</v>
      </c>
      <c r="B43" s="28"/>
      <c r="C43" s="25" t="s">
        <v>52</v>
      </c>
      <c r="D43" s="26">
        <f>SUM(D44:D48)</f>
        <v>0</v>
      </c>
      <c r="E43" s="27">
        <f>SUM(E44:E48)</f>
        <v>0</v>
      </c>
    </row>
    <row r="44" spans="1:5" x14ac:dyDescent="0.2">
      <c r="A44" s="23">
        <v>37</v>
      </c>
      <c r="B44" s="28">
        <v>409</v>
      </c>
      <c r="C44" s="33" t="s">
        <v>53</v>
      </c>
      <c r="D44" s="31"/>
      <c r="E44" s="32"/>
    </row>
    <row r="45" spans="1:5" x14ac:dyDescent="0.2">
      <c r="A45" s="23">
        <v>38</v>
      </c>
      <c r="B45" s="28">
        <v>473</v>
      </c>
      <c r="C45" s="33" t="s">
        <v>54</v>
      </c>
      <c r="D45" s="31"/>
      <c r="E45" s="32"/>
    </row>
    <row r="46" spans="1:5" x14ac:dyDescent="0.2">
      <c r="A46" s="23">
        <v>39</v>
      </c>
      <c r="B46" s="28">
        <v>477</v>
      </c>
      <c r="C46" s="33" t="s">
        <v>55</v>
      </c>
      <c r="D46" s="31"/>
      <c r="E46" s="32"/>
    </row>
    <row r="47" spans="1:5" x14ac:dyDescent="0.2">
      <c r="A47" s="23">
        <v>40</v>
      </c>
      <c r="B47" s="28">
        <v>481</v>
      </c>
      <c r="C47" s="33" t="s">
        <v>56</v>
      </c>
      <c r="D47" s="31"/>
      <c r="E47" s="32"/>
    </row>
    <row r="48" spans="1:5" x14ac:dyDescent="0.2">
      <c r="A48" s="23">
        <v>41</v>
      </c>
      <c r="B48" s="28">
        <v>486</v>
      </c>
      <c r="C48" s="33" t="s">
        <v>57</v>
      </c>
      <c r="D48" s="31"/>
      <c r="E48" s="32"/>
    </row>
    <row r="49" spans="1:7" x14ac:dyDescent="0.2">
      <c r="A49" s="23">
        <v>42</v>
      </c>
      <c r="B49" s="28"/>
      <c r="C49" s="25" t="s">
        <v>58</v>
      </c>
      <c r="D49" s="26">
        <f>SUM(D50+D54+D66+D69)</f>
        <v>785970</v>
      </c>
      <c r="E49" s="27">
        <f>SUM(E50+E54+E66+E69)</f>
        <v>1010243</v>
      </c>
      <c r="G49" s="8">
        <f>E54+E18</f>
        <v>1080273</v>
      </c>
    </row>
    <row r="50" spans="1:7" x14ac:dyDescent="0.2">
      <c r="A50" s="23">
        <v>43</v>
      </c>
      <c r="B50" s="38" t="s">
        <v>59</v>
      </c>
      <c r="C50" s="25" t="s">
        <v>60</v>
      </c>
      <c r="D50" s="26">
        <f>SUM(D51:D53)</f>
        <v>0</v>
      </c>
      <c r="E50" s="27">
        <f>SUM(E51:E53)</f>
        <v>0</v>
      </c>
    </row>
    <row r="51" spans="1:7" x14ac:dyDescent="0.2">
      <c r="A51" s="23">
        <v>44</v>
      </c>
      <c r="B51" s="28">
        <v>201</v>
      </c>
      <c r="C51" s="33" t="s">
        <v>61</v>
      </c>
      <c r="D51" s="31"/>
      <c r="E51" s="32"/>
    </row>
    <row r="52" spans="1:7" x14ac:dyDescent="0.2">
      <c r="A52" s="23">
        <v>45</v>
      </c>
      <c r="B52" s="28">
        <v>202</v>
      </c>
      <c r="C52" s="33" t="s">
        <v>62</v>
      </c>
      <c r="D52" s="31"/>
      <c r="E52" s="32"/>
    </row>
    <row r="53" spans="1:7" x14ac:dyDescent="0.2">
      <c r="A53" s="23">
        <v>46</v>
      </c>
      <c r="B53" s="28">
        <v>203</v>
      </c>
      <c r="C53" s="33" t="s">
        <v>63</v>
      </c>
      <c r="D53" s="31"/>
      <c r="E53" s="32"/>
    </row>
    <row r="54" spans="1:7" x14ac:dyDescent="0.2">
      <c r="A54" s="23">
        <v>47</v>
      </c>
      <c r="B54" s="38" t="s">
        <v>64</v>
      </c>
      <c r="C54" s="25" t="s">
        <v>65</v>
      </c>
      <c r="D54" s="26">
        <f>SUM(D55:D65)</f>
        <v>785970</v>
      </c>
      <c r="E54" s="27">
        <f>SUM(E55:E65)</f>
        <v>1010243</v>
      </c>
    </row>
    <row r="55" spans="1:7" x14ac:dyDescent="0.2">
      <c r="A55" s="23">
        <v>48</v>
      </c>
      <c r="B55" s="28">
        <v>210</v>
      </c>
      <c r="C55" s="33" t="s">
        <v>66</v>
      </c>
      <c r="D55" s="31"/>
      <c r="E55" s="31">
        <v>0</v>
      </c>
    </row>
    <row r="56" spans="1:7" x14ac:dyDescent="0.2">
      <c r="A56" s="23">
        <v>49</v>
      </c>
      <c r="B56" s="28">
        <v>211</v>
      </c>
      <c r="C56" s="33" t="s">
        <v>67</v>
      </c>
      <c r="D56" s="31"/>
      <c r="E56" s="31">
        <v>0</v>
      </c>
    </row>
    <row r="57" spans="1:7" x14ac:dyDescent="0.2">
      <c r="A57" s="23">
        <v>50</v>
      </c>
      <c r="B57" s="28">
        <v>212</v>
      </c>
      <c r="C57" s="33" t="s">
        <v>68</v>
      </c>
      <c r="D57" s="31"/>
      <c r="E57" s="31">
        <v>0</v>
      </c>
    </row>
    <row r="58" spans="1:7" x14ac:dyDescent="0.2">
      <c r="A58" s="23">
        <v>51</v>
      </c>
      <c r="B58" s="28">
        <v>213</v>
      </c>
      <c r="C58" s="33" t="s">
        <v>69</v>
      </c>
      <c r="D58" s="31"/>
      <c r="E58" s="31">
        <v>0</v>
      </c>
    </row>
    <row r="59" spans="1:7" x14ac:dyDescent="0.2">
      <c r="A59" s="23">
        <v>52</v>
      </c>
      <c r="B59" s="28">
        <v>214</v>
      </c>
      <c r="C59" s="33" t="s">
        <v>70</v>
      </c>
      <c r="D59" s="31">
        <v>27232</v>
      </c>
      <c r="E59" s="31">
        <v>34040</v>
      </c>
    </row>
    <row r="60" spans="1:7" x14ac:dyDescent="0.2">
      <c r="A60" s="23">
        <v>53</v>
      </c>
      <c r="B60" s="28">
        <v>215</v>
      </c>
      <c r="C60" s="33" t="s">
        <v>71</v>
      </c>
      <c r="D60" s="31">
        <v>216174</v>
      </c>
      <c r="E60" s="31">
        <v>270218</v>
      </c>
    </row>
    <row r="61" spans="1:7" x14ac:dyDescent="0.2">
      <c r="A61" s="23">
        <v>54</v>
      </c>
      <c r="B61" s="28">
        <v>216</v>
      </c>
      <c r="C61" s="33" t="s">
        <v>72</v>
      </c>
      <c r="D61" s="31"/>
      <c r="E61" s="31">
        <v>0</v>
      </c>
    </row>
    <row r="62" spans="1:7" x14ac:dyDescent="0.2">
      <c r="A62" s="23">
        <v>55</v>
      </c>
      <c r="B62" s="28">
        <v>217</v>
      </c>
      <c r="C62" s="33" t="s">
        <v>73</v>
      </c>
      <c r="D62" s="31"/>
      <c r="E62" s="31">
        <v>0</v>
      </c>
    </row>
    <row r="63" spans="1:7" x14ac:dyDescent="0.2">
      <c r="A63" s="23">
        <v>56</v>
      </c>
      <c r="B63" s="28">
        <v>218</v>
      </c>
      <c r="C63" s="33" t="s">
        <v>74</v>
      </c>
      <c r="D63" s="31">
        <v>542564</v>
      </c>
      <c r="E63" s="31">
        <v>705985</v>
      </c>
    </row>
    <row r="64" spans="1:7" x14ac:dyDescent="0.2">
      <c r="A64" s="23">
        <v>57</v>
      </c>
      <c r="B64" s="28">
        <v>24</v>
      </c>
      <c r="C64" s="33" t="s">
        <v>75</v>
      </c>
      <c r="D64" s="31"/>
      <c r="E64" s="31">
        <v>0</v>
      </c>
    </row>
    <row r="65" spans="1:14" x14ac:dyDescent="0.2">
      <c r="A65" s="23">
        <v>58</v>
      </c>
      <c r="B65" s="28">
        <v>28</v>
      </c>
      <c r="C65" s="33" t="s">
        <v>76</v>
      </c>
      <c r="D65" s="31"/>
      <c r="E65" s="31"/>
    </row>
    <row r="66" spans="1:14" x14ac:dyDescent="0.2">
      <c r="A66" s="23">
        <v>59</v>
      </c>
      <c r="B66" s="29" t="s">
        <v>77</v>
      </c>
      <c r="C66" s="25" t="s">
        <v>78</v>
      </c>
      <c r="D66" s="26">
        <f>SUM(D67:D68)</f>
        <v>0</v>
      </c>
      <c r="E66" s="27">
        <f>SUM(E67:E68)</f>
        <v>0</v>
      </c>
    </row>
    <row r="67" spans="1:14" x14ac:dyDescent="0.2">
      <c r="A67" s="23">
        <v>60</v>
      </c>
      <c r="B67" s="29" t="s">
        <v>79</v>
      </c>
      <c r="C67" s="33" t="s">
        <v>80</v>
      </c>
      <c r="D67" s="31"/>
      <c r="E67" s="32"/>
    </row>
    <row r="68" spans="1:14" x14ac:dyDescent="0.2">
      <c r="A68" s="23">
        <v>61</v>
      </c>
      <c r="B68" s="29" t="s">
        <v>81</v>
      </c>
      <c r="C68" s="33" t="s">
        <v>82</v>
      </c>
      <c r="D68" s="31"/>
      <c r="E68" s="32"/>
    </row>
    <row r="69" spans="1:14" x14ac:dyDescent="0.2">
      <c r="A69" s="23">
        <v>62</v>
      </c>
      <c r="B69" s="28"/>
      <c r="C69" s="25" t="s">
        <v>83</v>
      </c>
      <c r="D69" s="26">
        <f>SUM(D70:D71)</f>
        <v>0</v>
      </c>
      <c r="E69" s="27">
        <f>SUM(E70:E71)</f>
        <v>0</v>
      </c>
    </row>
    <row r="70" spans="1:14" x14ac:dyDescent="0.2">
      <c r="A70" s="23">
        <v>63</v>
      </c>
      <c r="B70" s="28">
        <v>230</v>
      </c>
      <c r="C70" s="33" t="s">
        <v>84</v>
      </c>
      <c r="D70" s="31"/>
      <c r="E70" s="32"/>
    </row>
    <row r="71" spans="1:14" x14ac:dyDescent="0.2">
      <c r="A71" s="23">
        <v>64</v>
      </c>
      <c r="B71" s="28">
        <v>231</v>
      </c>
      <c r="C71" s="33" t="s">
        <v>85</v>
      </c>
      <c r="D71" s="31"/>
      <c r="E71" s="32">
        <v>0</v>
      </c>
    </row>
    <row r="72" spans="1:14" s="5" customFormat="1" x14ac:dyDescent="0.2">
      <c r="A72" s="39">
        <v>65</v>
      </c>
      <c r="B72" s="24" t="s">
        <v>86</v>
      </c>
      <c r="C72" s="25" t="s">
        <v>87</v>
      </c>
      <c r="D72" s="26">
        <f>SUM(D73+D98)</f>
        <v>1021196</v>
      </c>
      <c r="E72" s="27">
        <f>SUM(E73+E98)</f>
        <v>1686780</v>
      </c>
      <c r="F72" s="4"/>
      <c r="G72" s="4"/>
      <c r="H72" s="4"/>
      <c r="I72" s="2"/>
      <c r="J72" s="2"/>
      <c r="K72" s="2"/>
      <c r="L72" s="2"/>
      <c r="M72" s="2"/>
      <c r="N72" s="2"/>
    </row>
    <row r="73" spans="1:14" x14ac:dyDescent="0.2">
      <c r="A73" s="23">
        <v>66</v>
      </c>
      <c r="B73" s="28"/>
      <c r="C73" s="25" t="s">
        <v>88</v>
      </c>
      <c r="D73" s="26">
        <f>SUM(D74+D92)</f>
        <v>1021196</v>
      </c>
      <c r="E73" s="27">
        <f>SUM(E74+E92)</f>
        <v>1686780</v>
      </c>
    </row>
    <row r="74" spans="1:14" x14ac:dyDescent="0.2">
      <c r="A74" s="23">
        <v>67</v>
      </c>
      <c r="B74" s="28"/>
      <c r="C74" s="25" t="s">
        <v>89</v>
      </c>
      <c r="D74" s="26">
        <f>SUM(D75:D91)</f>
        <v>1021196</v>
      </c>
      <c r="E74" s="27">
        <f>SUM(E75:E91)</f>
        <v>1686780</v>
      </c>
    </row>
    <row r="75" spans="1:14" x14ac:dyDescent="0.2">
      <c r="A75" s="23">
        <v>68</v>
      </c>
      <c r="B75" s="28" t="s">
        <v>90</v>
      </c>
      <c r="C75" s="33" t="s">
        <v>91</v>
      </c>
      <c r="D75" s="31"/>
      <c r="E75" s="31">
        <v>724191</v>
      </c>
    </row>
    <row r="76" spans="1:14" x14ac:dyDescent="0.2">
      <c r="A76" s="23">
        <v>69</v>
      </c>
      <c r="B76" s="28">
        <v>42</v>
      </c>
      <c r="C76" s="33" t="s">
        <v>92</v>
      </c>
      <c r="D76" s="31">
        <v>696052</v>
      </c>
      <c r="E76" s="31">
        <v>759069</v>
      </c>
    </row>
    <row r="77" spans="1:14" x14ac:dyDescent="0.2">
      <c r="A77" s="23">
        <v>70</v>
      </c>
      <c r="B77" s="28" t="s">
        <v>93</v>
      </c>
      <c r="C77" s="33" t="s">
        <v>94</v>
      </c>
      <c r="D77" s="31"/>
      <c r="E77" s="31"/>
    </row>
    <row r="78" spans="1:14" x14ac:dyDescent="0.2">
      <c r="A78" s="23">
        <v>71</v>
      </c>
      <c r="B78" s="28">
        <v>460</v>
      </c>
      <c r="C78" s="33" t="s">
        <v>95</v>
      </c>
      <c r="D78" s="31"/>
      <c r="E78" s="31"/>
    </row>
    <row r="79" spans="1:14" x14ac:dyDescent="0.2">
      <c r="A79" s="23">
        <v>72</v>
      </c>
      <c r="B79" s="28">
        <v>431</v>
      </c>
      <c r="C79" s="33" t="s">
        <v>96</v>
      </c>
      <c r="D79" s="31">
        <v>82692</v>
      </c>
      <c r="E79" s="31">
        <v>73703</v>
      </c>
    </row>
    <row r="80" spans="1:14" x14ac:dyDescent="0.2">
      <c r="A80" s="23">
        <v>73</v>
      </c>
      <c r="B80" s="28">
        <v>432</v>
      </c>
      <c r="C80" s="33" t="s">
        <v>40</v>
      </c>
      <c r="D80" s="31"/>
      <c r="E80" s="31"/>
    </row>
    <row r="81" spans="1:6" x14ac:dyDescent="0.2">
      <c r="A81" s="23">
        <v>74</v>
      </c>
      <c r="B81" s="28">
        <v>433</v>
      </c>
      <c r="C81" s="33" t="s">
        <v>97</v>
      </c>
      <c r="D81" s="31"/>
      <c r="E81" s="31"/>
    </row>
    <row r="82" spans="1:6" x14ac:dyDescent="0.2">
      <c r="A82" s="23">
        <v>75</v>
      </c>
      <c r="B82" s="28">
        <v>435</v>
      </c>
      <c r="C82" s="33" t="s">
        <v>42</v>
      </c>
      <c r="D82" s="31">
        <v>212665</v>
      </c>
      <c r="E82" s="31">
        <v>117925</v>
      </c>
    </row>
    <row r="83" spans="1:6" x14ac:dyDescent="0.2">
      <c r="A83" s="23">
        <v>76</v>
      </c>
      <c r="B83" s="28">
        <v>436</v>
      </c>
      <c r="C83" s="33" t="s">
        <v>43</v>
      </c>
      <c r="D83" s="31">
        <v>29787</v>
      </c>
      <c r="E83" s="31">
        <v>11892</v>
      </c>
      <c r="F83" s="40">
        <v>-1</v>
      </c>
    </row>
    <row r="84" spans="1:6" x14ac:dyDescent="0.2">
      <c r="A84" s="23">
        <v>77</v>
      </c>
      <c r="B84" s="28" t="s">
        <v>44</v>
      </c>
      <c r="C84" s="33" t="s">
        <v>45</v>
      </c>
      <c r="D84" s="31"/>
      <c r="E84" s="31"/>
    </row>
    <row r="85" spans="1:6" x14ac:dyDescent="0.2">
      <c r="A85" s="23">
        <v>78</v>
      </c>
      <c r="B85" s="28">
        <v>44</v>
      </c>
      <c r="C85" s="33" t="s">
        <v>46</v>
      </c>
      <c r="D85" s="31"/>
      <c r="E85" s="31"/>
    </row>
    <row r="86" spans="1:6" x14ac:dyDescent="0.2">
      <c r="A86" s="23">
        <v>79</v>
      </c>
      <c r="B86" s="28">
        <v>45</v>
      </c>
      <c r="C86" s="33" t="s">
        <v>50</v>
      </c>
      <c r="D86" s="31"/>
      <c r="E86" s="31"/>
    </row>
    <row r="87" spans="1:6" x14ac:dyDescent="0.2">
      <c r="A87" s="23">
        <v>80</v>
      </c>
      <c r="B87" s="28">
        <v>464</v>
      </c>
      <c r="C87" s="33" t="s">
        <v>98</v>
      </c>
      <c r="D87" s="31"/>
      <c r="E87" s="31"/>
    </row>
    <row r="88" spans="1:6" x14ac:dyDescent="0.2">
      <c r="A88" s="23">
        <v>81</v>
      </c>
      <c r="B88" s="28">
        <v>466</v>
      </c>
      <c r="C88" s="33" t="s">
        <v>99</v>
      </c>
      <c r="D88" s="31"/>
      <c r="E88" s="31"/>
    </row>
    <row r="89" spans="1:6" x14ac:dyDescent="0.2">
      <c r="A89" s="23">
        <v>82</v>
      </c>
      <c r="B89" s="28">
        <v>467</v>
      </c>
      <c r="C89" s="33" t="s">
        <v>100</v>
      </c>
      <c r="D89" s="31"/>
      <c r="E89" s="31"/>
    </row>
    <row r="90" spans="1:6" x14ac:dyDescent="0.2">
      <c r="A90" s="23">
        <v>83</v>
      </c>
      <c r="B90" s="28">
        <v>4341</v>
      </c>
      <c r="C90" s="33" t="s">
        <v>101</v>
      </c>
      <c r="D90" s="31"/>
      <c r="E90" s="31"/>
    </row>
    <row r="91" spans="1:6" x14ac:dyDescent="0.2">
      <c r="A91" s="23">
        <v>84</v>
      </c>
      <c r="B91" s="28">
        <v>49</v>
      </c>
      <c r="C91" s="33" t="s">
        <v>51</v>
      </c>
      <c r="D91" s="31"/>
      <c r="E91" s="31"/>
    </row>
    <row r="92" spans="1:6" x14ac:dyDescent="0.2">
      <c r="A92" s="23">
        <v>85</v>
      </c>
      <c r="B92" s="28"/>
      <c r="C92" s="25" t="s">
        <v>102</v>
      </c>
      <c r="D92" s="26">
        <f>SUM(D93:D97)</f>
        <v>0</v>
      </c>
      <c r="E92" s="27">
        <f>SUM(E93:E97)</f>
        <v>0</v>
      </c>
    </row>
    <row r="93" spans="1:6" x14ac:dyDescent="0.2">
      <c r="A93" s="23">
        <v>86</v>
      </c>
      <c r="B93" s="28">
        <v>419</v>
      </c>
      <c r="C93" s="33" t="s">
        <v>103</v>
      </c>
      <c r="D93" s="31"/>
      <c r="E93" s="32"/>
    </row>
    <row r="94" spans="1:6" x14ac:dyDescent="0.2">
      <c r="A94" s="23">
        <v>87</v>
      </c>
      <c r="B94" s="28">
        <v>475</v>
      </c>
      <c r="C94" s="33" t="s">
        <v>104</v>
      </c>
      <c r="D94" s="31"/>
      <c r="E94" s="32"/>
    </row>
    <row r="95" spans="1:6" x14ac:dyDescent="0.2">
      <c r="A95" s="23">
        <v>88</v>
      </c>
      <c r="B95" s="28">
        <v>478</v>
      </c>
      <c r="C95" s="33" t="s">
        <v>105</v>
      </c>
      <c r="D95" s="31"/>
      <c r="E95" s="32"/>
    </row>
    <row r="96" spans="1:6" x14ac:dyDescent="0.2">
      <c r="A96" s="23">
        <v>89</v>
      </c>
      <c r="B96" s="28">
        <v>480</v>
      </c>
      <c r="C96" s="33" t="s">
        <v>106</v>
      </c>
      <c r="D96" s="31"/>
      <c r="E96" s="32"/>
    </row>
    <row r="97" spans="1:14" x14ac:dyDescent="0.2">
      <c r="A97" s="23">
        <v>90</v>
      </c>
      <c r="B97" s="28">
        <v>487</v>
      </c>
      <c r="C97" s="33" t="s">
        <v>107</v>
      </c>
      <c r="D97" s="31"/>
      <c r="E97" s="32"/>
    </row>
    <row r="98" spans="1:14" x14ac:dyDescent="0.2">
      <c r="A98" s="23">
        <v>91</v>
      </c>
      <c r="B98" s="28"/>
      <c r="C98" s="25" t="s">
        <v>108</v>
      </c>
      <c r="D98" s="26">
        <f>SUM(D99:D102)</f>
        <v>0</v>
      </c>
      <c r="E98" s="27">
        <f>SUM(E99:E102)</f>
        <v>0</v>
      </c>
    </row>
    <row r="99" spans="1:14" x14ac:dyDescent="0.2">
      <c r="A99" s="23">
        <v>92</v>
      </c>
      <c r="B99" s="28" t="s">
        <v>109</v>
      </c>
      <c r="C99" s="33" t="s">
        <v>110</v>
      </c>
      <c r="D99" s="31"/>
      <c r="E99" s="32"/>
    </row>
    <row r="100" spans="1:14" x14ac:dyDescent="0.2">
      <c r="A100" s="23">
        <v>93</v>
      </c>
      <c r="B100" s="28" t="s">
        <v>111</v>
      </c>
      <c r="C100" s="33" t="s">
        <v>112</v>
      </c>
      <c r="D100" s="31"/>
      <c r="E100" s="32"/>
    </row>
    <row r="101" spans="1:14" x14ac:dyDescent="0.2">
      <c r="A101" s="23">
        <v>94</v>
      </c>
      <c r="B101" s="28"/>
      <c r="C101" s="33" t="s">
        <v>113</v>
      </c>
      <c r="D101" s="31"/>
      <c r="E101" s="32"/>
    </row>
    <row r="102" spans="1:14" x14ac:dyDescent="0.2">
      <c r="A102" s="23">
        <v>95</v>
      </c>
      <c r="B102" s="28" t="s">
        <v>114</v>
      </c>
      <c r="C102" s="33" t="s">
        <v>115</v>
      </c>
      <c r="D102" s="31"/>
      <c r="E102" s="32"/>
    </row>
    <row r="103" spans="1:14" s="5" customFormat="1" x14ac:dyDescent="0.2">
      <c r="A103" s="23">
        <v>96</v>
      </c>
      <c r="B103" s="24" t="s">
        <v>116</v>
      </c>
      <c r="C103" s="25" t="s">
        <v>117</v>
      </c>
      <c r="D103" s="26">
        <f>SUM(D8-D72)</f>
        <v>876190</v>
      </c>
      <c r="E103" s="27">
        <f>SUM(E8-E72)</f>
        <v>1080273</v>
      </c>
      <c r="F103" s="4"/>
      <c r="G103" s="8"/>
      <c r="H103" s="8"/>
      <c r="I103" s="9"/>
      <c r="J103" s="9"/>
      <c r="K103" s="2"/>
      <c r="L103" s="2"/>
      <c r="M103" s="2"/>
      <c r="N103" s="2"/>
    </row>
    <row r="104" spans="1:14" x14ac:dyDescent="0.2">
      <c r="A104" s="23">
        <v>97</v>
      </c>
      <c r="B104" s="24" t="s">
        <v>118</v>
      </c>
      <c r="C104" s="25" t="s">
        <v>119</v>
      </c>
      <c r="D104" s="26">
        <f>SUM(D105:D115)</f>
        <v>876190</v>
      </c>
      <c r="E104" s="27">
        <f>SUM(E105:E115)</f>
        <v>1080273</v>
      </c>
    </row>
    <row r="105" spans="1:14" x14ac:dyDescent="0.2">
      <c r="A105" s="23">
        <v>98</v>
      </c>
      <c r="B105" s="28">
        <v>101</v>
      </c>
      <c r="C105" s="33" t="s">
        <v>120</v>
      </c>
      <c r="D105" s="31">
        <v>876190</v>
      </c>
      <c r="E105" s="32">
        <v>1080273</v>
      </c>
      <c r="F105" s="8">
        <f>D105-E105</f>
        <v>-204083</v>
      </c>
      <c r="H105" s="8">
        <v>72402397</v>
      </c>
    </row>
    <row r="106" spans="1:14" x14ac:dyDescent="0.2">
      <c r="A106" s="23">
        <v>99</v>
      </c>
      <c r="B106" s="28">
        <v>12</v>
      </c>
      <c r="C106" s="33" t="s">
        <v>121</v>
      </c>
      <c r="D106" s="31"/>
      <c r="E106" s="41"/>
    </row>
    <row r="107" spans="1:14" x14ac:dyDescent="0.2">
      <c r="A107" s="23">
        <v>100</v>
      </c>
      <c r="B107" s="28">
        <v>85</v>
      </c>
      <c r="C107" s="33" t="s">
        <v>122</v>
      </c>
      <c r="D107" s="31"/>
      <c r="E107" s="41"/>
      <c r="H107" s="8">
        <v>104554</v>
      </c>
    </row>
    <row r="108" spans="1:14" x14ac:dyDescent="0.2">
      <c r="A108" s="23">
        <v>101</v>
      </c>
      <c r="B108" s="28">
        <v>111</v>
      </c>
      <c r="C108" s="33" t="s">
        <v>123</v>
      </c>
      <c r="D108" s="31"/>
      <c r="E108" s="32"/>
    </row>
    <row r="109" spans="1:14" x14ac:dyDescent="0.2">
      <c r="A109" s="23">
        <v>102</v>
      </c>
      <c r="B109" s="29" t="s">
        <v>124</v>
      </c>
      <c r="C109" s="33" t="s">
        <v>125</v>
      </c>
      <c r="D109" s="31"/>
      <c r="E109" s="32"/>
    </row>
    <row r="110" spans="1:14" x14ac:dyDescent="0.2">
      <c r="A110" s="23"/>
      <c r="B110" s="29" t="s">
        <v>126</v>
      </c>
      <c r="C110" s="33" t="s">
        <v>127</v>
      </c>
      <c r="D110" s="31"/>
      <c r="E110" s="32"/>
    </row>
    <row r="111" spans="1:14" x14ac:dyDescent="0.2">
      <c r="A111" s="23">
        <v>103</v>
      </c>
      <c r="B111" s="37">
        <v>105.10599999999999</v>
      </c>
      <c r="C111" s="33" t="s">
        <v>128</v>
      </c>
      <c r="D111" s="31"/>
      <c r="E111" s="32"/>
    </row>
    <row r="112" spans="1:14" x14ac:dyDescent="0.2">
      <c r="A112" s="23">
        <v>104</v>
      </c>
      <c r="B112" s="42" t="s">
        <v>129</v>
      </c>
      <c r="C112" s="33" t="s">
        <v>130</v>
      </c>
      <c r="D112" s="31"/>
      <c r="E112" s="32"/>
    </row>
    <row r="113" spans="1:14" x14ac:dyDescent="0.2">
      <c r="A113" s="23">
        <v>105</v>
      </c>
      <c r="B113" s="42" t="s">
        <v>131</v>
      </c>
      <c r="C113" s="33" t="s">
        <v>132</v>
      </c>
      <c r="D113" s="31"/>
      <c r="E113" s="32"/>
    </row>
    <row r="114" spans="1:14" x14ac:dyDescent="0.2">
      <c r="A114" s="23">
        <v>106</v>
      </c>
      <c r="B114" s="28">
        <v>109</v>
      </c>
      <c r="C114" s="33" t="s">
        <v>133</v>
      </c>
      <c r="D114" s="31"/>
      <c r="E114" s="32"/>
    </row>
    <row r="115" spans="1:14" x14ac:dyDescent="0.2">
      <c r="A115" s="23">
        <v>107</v>
      </c>
      <c r="B115" s="28"/>
      <c r="C115" s="33" t="s">
        <v>134</v>
      </c>
      <c r="D115" s="31"/>
      <c r="E115" s="32"/>
    </row>
    <row r="116" spans="1:14" ht="13.5" thickBot="1" x14ac:dyDescent="0.25">
      <c r="A116" s="43">
        <v>108</v>
      </c>
      <c r="B116" s="44" t="s">
        <v>135</v>
      </c>
      <c r="C116" s="45" t="s">
        <v>136</v>
      </c>
      <c r="D116" s="46">
        <f>SUM(D72+D104)</f>
        <v>1897386</v>
      </c>
      <c r="E116" s="47">
        <f>SUM(E72+E104)</f>
        <v>2767053</v>
      </c>
      <c r="F116" s="8">
        <f>E107+E106+E88</f>
        <v>0</v>
      </c>
      <c r="G116" s="8">
        <f>F107+F106+F88</f>
        <v>0</v>
      </c>
      <c r="H116" s="8">
        <f>F116-G116</f>
        <v>0</v>
      </c>
    </row>
    <row r="117" spans="1:14" x14ac:dyDescent="0.2">
      <c r="A117" s="48"/>
      <c r="B117" s="49"/>
      <c r="C117" s="50"/>
      <c r="D117" s="51"/>
      <c r="E117" s="51"/>
    </row>
    <row r="118" spans="1:14" x14ac:dyDescent="0.2">
      <c r="A118" s="276" t="s">
        <v>137</v>
      </c>
      <c r="B118" s="277"/>
      <c r="C118" s="25" t="s">
        <v>138</v>
      </c>
      <c r="D118" s="52" t="s">
        <v>139</v>
      </c>
      <c r="E118" s="52" t="s">
        <v>139</v>
      </c>
    </row>
    <row r="119" spans="1:14" x14ac:dyDescent="0.2">
      <c r="A119" s="269" t="s">
        <v>140</v>
      </c>
      <c r="B119" s="270"/>
      <c r="C119" s="28" t="s">
        <v>141</v>
      </c>
      <c r="D119" s="52">
        <f>D103-D104</f>
        <v>0</v>
      </c>
      <c r="E119" s="52">
        <f>E103-E104</f>
        <v>0</v>
      </c>
    </row>
    <row r="120" spans="1:14" x14ac:dyDescent="0.2">
      <c r="A120" s="269" t="s">
        <v>142</v>
      </c>
      <c r="B120" s="270"/>
      <c r="C120" s="28" t="s">
        <v>143</v>
      </c>
      <c r="D120" s="52">
        <f>D8-D116</f>
        <v>0</v>
      </c>
      <c r="E120" s="52">
        <f>E8-E116</f>
        <v>0</v>
      </c>
    </row>
    <row r="123" spans="1:14" s="5" customFormat="1" x14ac:dyDescent="0.2">
      <c r="A123" s="53" t="s">
        <v>0</v>
      </c>
      <c r="C123" s="1" t="str">
        <f>C1</f>
        <v>ASHMDF</v>
      </c>
      <c r="D123" s="9"/>
      <c r="E123" s="54" t="s">
        <v>144</v>
      </c>
      <c r="F123" s="4"/>
      <c r="G123" s="4"/>
      <c r="H123" s="4"/>
      <c r="I123" s="2"/>
      <c r="J123" s="2"/>
      <c r="K123" s="2"/>
      <c r="L123" s="2"/>
      <c r="M123" s="2"/>
      <c r="N123" s="2"/>
    </row>
    <row r="124" spans="1:14" s="5" customFormat="1" x14ac:dyDescent="0.2">
      <c r="A124" s="53"/>
      <c r="B124" s="7"/>
      <c r="C124" s="55" t="s">
        <v>145</v>
      </c>
      <c r="D124" s="2" t="s">
        <v>589</v>
      </c>
      <c r="E124" s="54"/>
      <c r="F124" s="4"/>
      <c r="G124" s="4"/>
      <c r="H124" s="4"/>
      <c r="I124" s="2"/>
      <c r="J124" s="2"/>
      <c r="K124" s="2"/>
      <c r="L124" s="2"/>
      <c r="M124" s="2"/>
      <c r="N124" s="2"/>
    </row>
    <row r="125" spans="1:14" s="5" customFormat="1" x14ac:dyDescent="0.2">
      <c r="A125" s="53"/>
      <c r="B125" s="7"/>
      <c r="C125" s="56" t="s">
        <v>146</v>
      </c>
      <c r="D125" s="57"/>
      <c r="E125" s="54"/>
      <c r="F125" s="4"/>
      <c r="G125" s="4"/>
      <c r="H125" s="4"/>
      <c r="I125" s="2"/>
      <c r="J125" s="2"/>
      <c r="K125" s="2"/>
      <c r="L125" s="2"/>
      <c r="M125" s="2"/>
      <c r="N125" s="2"/>
    </row>
    <row r="126" spans="1:14" ht="13.5" thickBot="1" x14ac:dyDescent="0.25">
      <c r="D126" s="278" t="s">
        <v>147</v>
      </c>
      <c r="E126" s="278"/>
    </row>
    <row r="127" spans="1:14" x14ac:dyDescent="0.2">
      <c r="A127" s="58" t="s">
        <v>3</v>
      </c>
      <c r="B127" s="59" t="s">
        <v>3</v>
      </c>
      <c r="C127" s="59"/>
      <c r="D127" s="60" t="s">
        <v>148</v>
      </c>
      <c r="E127" s="61" t="s">
        <v>148</v>
      </c>
    </row>
    <row r="128" spans="1:14" x14ac:dyDescent="0.2">
      <c r="A128" s="62" t="s">
        <v>149</v>
      </c>
      <c r="B128" s="63" t="s">
        <v>150</v>
      </c>
      <c r="C128" s="63" t="s">
        <v>151</v>
      </c>
      <c r="D128" s="64" t="s">
        <v>152</v>
      </c>
      <c r="E128" s="65" t="s">
        <v>153</v>
      </c>
    </row>
    <row r="129" spans="1:5" x14ac:dyDescent="0.2">
      <c r="A129" s="66" t="s">
        <v>154</v>
      </c>
      <c r="B129" s="67"/>
      <c r="C129" s="67"/>
      <c r="D129" s="68"/>
      <c r="E129" s="69"/>
    </row>
    <row r="130" spans="1:5" x14ac:dyDescent="0.2">
      <c r="A130" s="39" t="s">
        <v>155</v>
      </c>
      <c r="B130" s="24" t="s">
        <v>156</v>
      </c>
      <c r="C130" s="24" t="s">
        <v>157</v>
      </c>
      <c r="D130" s="70">
        <v>1</v>
      </c>
      <c r="E130" s="71">
        <v>2</v>
      </c>
    </row>
    <row r="131" spans="1:5" x14ac:dyDescent="0.2">
      <c r="A131" s="39">
        <v>1</v>
      </c>
      <c r="B131" s="24" t="s">
        <v>12</v>
      </c>
      <c r="C131" s="25" t="s">
        <v>158</v>
      </c>
      <c r="D131" s="72">
        <f>SUM(D132+D156+D164+D178+D183+D197+D203)</f>
        <v>14088326</v>
      </c>
      <c r="E131" s="73">
        <f>SUM(E132+E156+E164+E178+E183+E197+E203)</f>
        <v>12645224</v>
      </c>
    </row>
    <row r="132" spans="1:5" x14ac:dyDescent="0.2">
      <c r="A132" s="39">
        <v>2</v>
      </c>
      <c r="B132" s="74">
        <v>70</v>
      </c>
      <c r="C132" s="75" t="s">
        <v>159</v>
      </c>
      <c r="D132" s="72">
        <f>SUM(D133+D138+D142+D148+D153+D154+D155)</f>
        <v>0</v>
      </c>
      <c r="E132" s="73">
        <f>SUM(E133+E138+E142+E148+E153+E154+E155)</f>
        <v>0</v>
      </c>
    </row>
    <row r="133" spans="1:5" x14ac:dyDescent="0.2">
      <c r="A133" s="39">
        <v>3</v>
      </c>
      <c r="B133" s="24">
        <v>700</v>
      </c>
      <c r="C133" s="25" t="s">
        <v>160</v>
      </c>
      <c r="D133" s="72">
        <f>SUM(D134:D137)</f>
        <v>0</v>
      </c>
      <c r="E133" s="73">
        <f>SUM(E134:E137)</f>
        <v>0</v>
      </c>
    </row>
    <row r="134" spans="1:5" x14ac:dyDescent="0.2">
      <c r="A134" s="39">
        <v>4</v>
      </c>
      <c r="B134" s="28">
        <v>7000</v>
      </c>
      <c r="C134" s="33" t="s">
        <v>161</v>
      </c>
      <c r="D134" s="76"/>
      <c r="E134" s="77"/>
    </row>
    <row r="135" spans="1:5" x14ac:dyDescent="0.2">
      <c r="A135" s="39">
        <v>5</v>
      </c>
      <c r="B135" s="28">
        <v>7001</v>
      </c>
      <c r="C135" s="33" t="s">
        <v>162</v>
      </c>
      <c r="D135" s="76"/>
      <c r="E135" s="77"/>
    </row>
    <row r="136" spans="1:5" x14ac:dyDescent="0.2">
      <c r="A136" s="39">
        <v>6</v>
      </c>
      <c r="B136" s="28">
        <v>7002</v>
      </c>
      <c r="C136" s="33" t="s">
        <v>163</v>
      </c>
      <c r="D136" s="76"/>
      <c r="E136" s="77"/>
    </row>
    <row r="137" spans="1:5" x14ac:dyDescent="0.2">
      <c r="A137" s="39">
        <v>7</v>
      </c>
      <c r="B137" s="78">
        <v>7009</v>
      </c>
      <c r="C137" s="79" t="s">
        <v>164</v>
      </c>
      <c r="D137" s="76"/>
      <c r="E137" s="77"/>
    </row>
    <row r="138" spans="1:5" x14ac:dyDescent="0.2">
      <c r="A138" s="39">
        <v>8</v>
      </c>
      <c r="B138" s="24">
        <v>702</v>
      </c>
      <c r="C138" s="25" t="s">
        <v>165</v>
      </c>
      <c r="D138" s="72">
        <f>SUM(D139:D141)</f>
        <v>0</v>
      </c>
      <c r="E138" s="73">
        <f>SUM(E139:E141)</f>
        <v>0</v>
      </c>
    </row>
    <row r="139" spans="1:5" x14ac:dyDescent="0.2">
      <c r="A139" s="39">
        <v>9</v>
      </c>
      <c r="B139" s="28">
        <v>7020</v>
      </c>
      <c r="C139" s="33" t="s">
        <v>166</v>
      </c>
      <c r="D139" s="76"/>
      <c r="E139" s="77"/>
    </row>
    <row r="140" spans="1:5" x14ac:dyDescent="0.2">
      <c r="A140" s="39">
        <v>10</v>
      </c>
      <c r="B140" s="28">
        <v>7021</v>
      </c>
      <c r="C140" s="33" t="s">
        <v>167</v>
      </c>
      <c r="D140" s="76"/>
      <c r="E140" s="77"/>
    </row>
    <row r="141" spans="1:5" x14ac:dyDescent="0.2">
      <c r="A141" s="39">
        <v>11</v>
      </c>
      <c r="B141" s="28">
        <v>7029</v>
      </c>
      <c r="C141" s="33" t="s">
        <v>168</v>
      </c>
      <c r="D141" s="76"/>
      <c r="E141" s="77"/>
    </row>
    <row r="142" spans="1:5" x14ac:dyDescent="0.2">
      <c r="A142" s="39">
        <v>12</v>
      </c>
      <c r="B142" s="24">
        <v>703</v>
      </c>
      <c r="C142" s="25" t="s">
        <v>169</v>
      </c>
      <c r="D142" s="72">
        <f>SUM(D143:D147)</f>
        <v>0</v>
      </c>
      <c r="E142" s="73">
        <f>SUM(E143:E147)</f>
        <v>0</v>
      </c>
    </row>
    <row r="143" spans="1:5" x14ac:dyDescent="0.2">
      <c r="A143" s="39">
        <v>13</v>
      </c>
      <c r="B143" s="28">
        <v>7030</v>
      </c>
      <c r="C143" s="33" t="s">
        <v>170</v>
      </c>
      <c r="D143" s="76"/>
      <c r="E143" s="77"/>
    </row>
    <row r="144" spans="1:5" x14ac:dyDescent="0.2">
      <c r="A144" s="39">
        <v>14</v>
      </c>
      <c r="B144" s="28">
        <v>7031</v>
      </c>
      <c r="C144" s="33" t="s">
        <v>171</v>
      </c>
      <c r="D144" s="76"/>
      <c r="E144" s="77"/>
    </row>
    <row r="145" spans="1:5" x14ac:dyDescent="0.2">
      <c r="A145" s="39">
        <v>15</v>
      </c>
      <c r="B145" s="28">
        <v>7032</v>
      </c>
      <c r="C145" s="33" t="s">
        <v>172</v>
      </c>
      <c r="D145" s="76"/>
      <c r="E145" s="77"/>
    </row>
    <row r="146" spans="1:5" x14ac:dyDescent="0.2">
      <c r="A146" s="39">
        <v>16</v>
      </c>
      <c r="B146" s="28">
        <v>7033</v>
      </c>
      <c r="C146" s="33" t="s">
        <v>173</v>
      </c>
      <c r="D146" s="76"/>
      <c r="E146" s="77"/>
    </row>
    <row r="147" spans="1:5" x14ac:dyDescent="0.2">
      <c r="A147" s="39">
        <v>17</v>
      </c>
      <c r="B147" s="28">
        <v>7035</v>
      </c>
      <c r="C147" s="33" t="s">
        <v>174</v>
      </c>
      <c r="D147" s="76"/>
      <c r="E147" s="77"/>
    </row>
    <row r="148" spans="1:5" x14ac:dyDescent="0.2">
      <c r="A148" s="39">
        <v>18</v>
      </c>
      <c r="B148" s="24">
        <v>704</v>
      </c>
      <c r="C148" s="25" t="s">
        <v>175</v>
      </c>
      <c r="D148" s="72">
        <f>SUM(D149:D152)</f>
        <v>0</v>
      </c>
      <c r="E148" s="73">
        <f>SUM(E149:E152)</f>
        <v>0</v>
      </c>
    </row>
    <row r="149" spans="1:5" x14ac:dyDescent="0.2">
      <c r="A149" s="39">
        <v>19</v>
      </c>
      <c r="B149" s="28">
        <v>7040</v>
      </c>
      <c r="C149" s="33" t="s">
        <v>176</v>
      </c>
      <c r="D149" s="76"/>
      <c r="E149" s="77"/>
    </row>
    <row r="150" spans="1:5" x14ac:dyDescent="0.2">
      <c r="A150" s="39">
        <v>20</v>
      </c>
      <c r="B150" s="28">
        <v>7041</v>
      </c>
      <c r="C150" s="33" t="s">
        <v>177</v>
      </c>
      <c r="D150" s="76"/>
      <c r="E150" s="77"/>
    </row>
    <row r="151" spans="1:5" x14ac:dyDescent="0.2">
      <c r="A151" s="39">
        <v>21</v>
      </c>
      <c r="B151" s="28">
        <v>7042</v>
      </c>
      <c r="C151" s="33" t="s">
        <v>178</v>
      </c>
      <c r="D151" s="76"/>
      <c r="E151" s="77"/>
    </row>
    <row r="152" spans="1:5" x14ac:dyDescent="0.2">
      <c r="A152" s="39">
        <v>22</v>
      </c>
      <c r="B152" s="28">
        <v>7049</v>
      </c>
      <c r="C152" s="33" t="s">
        <v>179</v>
      </c>
      <c r="D152" s="76"/>
      <c r="E152" s="77"/>
    </row>
    <row r="153" spans="1:5" x14ac:dyDescent="0.2">
      <c r="A153" s="39">
        <v>23</v>
      </c>
      <c r="B153" s="24">
        <v>705</v>
      </c>
      <c r="C153" s="25" t="s">
        <v>180</v>
      </c>
      <c r="D153" s="72"/>
      <c r="E153" s="73"/>
    </row>
    <row r="154" spans="1:5" x14ac:dyDescent="0.2">
      <c r="A154" s="39">
        <v>24</v>
      </c>
      <c r="B154" s="24">
        <v>708</v>
      </c>
      <c r="C154" s="25" t="s">
        <v>181</v>
      </c>
      <c r="D154" s="72"/>
      <c r="E154" s="73"/>
    </row>
    <row r="155" spans="1:5" x14ac:dyDescent="0.2">
      <c r="A155" s="39">
        <v>25</v>
      </c>
      <c r="B155" s="24">
        <v>709</v>
      </c>
      <c r="C155" s="25" t="s">
        <v>182</v>
      </c>
      <c r="D155" s="72"/>
      <c r="E155" s="73"/>
    </row>
    <row r="156" spans="1:5" x14ac:dyDescent="0.2">
      <c r="A156" s="39">
        <v>26</v>
      </c>
      <c r="B156" s="74">
        <v>75</v>
      </c>
      <c r="C156" s="75" t="s">
        <v>183</v>
      </c>
      <c r="D156" s="72">
        <f>SUM(D157:D163)</f>
        <v>0</v>
      </c>
      <c r="E156" s="73">
        <f>SUM(E157:E163)</f>
        <v>0</v>
      </c>
    </row>
    <row r="157" spans="1:5" x14ac:dyDescent="0.2">
      <c r="A157" s="39">
        <v>27</v>
      </c>
      <c r="B157" s="28">
        <v>750</v>
      </c>
      <c r="C157" s="33" t="s">
        <v>184</v>
      </c>
      <c r="D157" s="76"/>
      <c r="E157" s="77"/>
    </row>
    <row r="158" spans="1:5" x14ac:dyDescent="0.2">
      <c r="A158" s="39">
        <v>28</v>
      </c>
      <c r="B158" s="28">
        <v>751</v>
      </c>
      <c r="C158" s="33" t="s">
        <v>185</v>
      </c>
      <c r="D158" s="76"/>
      <c r="E158" s="77"/>
    </row>
    <row r="159" spans="1:5" x14ac:dyDescent="0.2">
      <c r="A159" s="39">
        <v>29</v>
      </c>
      <c r="B159" s="28">
        <v>752</v>
      </c>
      <c r="C159" s="33" t="s">
        <v>186</v>
      </c>
      <c r="D159" s="76"/>
      <c r="E159" s="77"/>
    </row>
    <row r="160" spans="1:5" x14ac:dyDescent="0.2">
      <c r="A160" s="39">
        <v>30</v>
      </c>
      <c r="B160" s="28">
        <v>753</v>
      </c>
      <c r="C160" s="33" t="s">
        <v>187</v>
      </c>
      <c r="D160" s="76"/>
      <c r="E160" s="77"/>
    </row>
    <row r="161" spans="1:14" x14ac:dyDescent="0.2">
      <c r="A161" s="39">
        <v>31</v>
      </c>
      <c r="B161" s="28">
        <v>754</v>
      </c>
      <c r="C161" s="33" t="s">
        <v>188</v>
      </c>
      <c r="D161" s="76"/>
      <c r="E161" s="77"/>
    </row>
    <row r="162" spans="1:14" x14ac:dyDescent="0.2">
      <c r="A162" s="39">
        <v>32</v>
      </c>
      <c r="B162" s="28">
        <v>755</v>
      </c>
      <c r="C162" s="33" t="s">
        <v>189</v>
      </c>
      <c r="D162" s="76"/>
      <c r="E162" s="77"/>
    </row>
    <row r="163" spans="1:14" x14ac:dyDescent="0.2">
      <c r="A163" s="39">
        <v>33</v>
      </c>
      <c r="B163" s="28">
        <v>756</v>
      </c>
      <c r="C163" s="33" t="s">
        <v>190</v>
      </c>
      <c r="D163" s="76"/>
      <c r="E163" s="77"/>
    </row>
    <row r="164" spans="1:14" x14ac:dyDescent="0.2">
      <c r="A164" s="39">
        <v>34</v>
      </c>
      <c r="B164" s="74">
        <v>71</v>
      </c>
      <c r="C164" s="75" t="s">
        <v>191</v>
      </c>
      <c r="D164" s="72">
        <f>SUM(D165+D169+D177)</f>
        <v>0</v>
      </c>
      <c r="E164" s="73">
        <f>SUM(E165+E169+E177)</f>
        <v>1410</v>
      </c>
    </row>
    <row r="165" spans="1:14" s="5" customFormat="1" x14ac:dyDescent="0.2">
      <c r="A165" s="39">
        <v>35</v>
      </c>
      <c r="B165" s="24">
        <v>710</v>
      </c>
      <c r="C165" s="25" t="s">
        <v>192</v>
      </c>
      <c r="D165" s="72">
        <f>SUM(D166:D168)</f>
        <v>0</v>
      </c>
      <c r="E165" s="73">
        <f>SUM(E166:E168)</f>
        <v>0</v>
      </c>
      <c r="F165" s="4"/>
      <c r="G165" s="4"/>
      <c r="H165" s="4"/>
      <c r="I165" s="2"/>
      <c r="J165" s="2"/>
      <c r="K165" s="2"/>
      <c r="L165" s="2"/>
      <c r="M165" s="2"/>
      <c r="N165" s="2"/>
    </row>
    <row r="166" spans="1:14" x14ac:dyDescent="0.2">
      <c r="A166" s="39">
        <v>36</v>
      </c>
      <c r="B166" s="28">
        <v>7100</v>
      </c>
      <c r="C166" s="33" t="s">
        <v>193</v>
      </c>
      <c r="D166" s="76"/>
      <c r="E166" s="77"/>
    </row>
    <row r="167" spans="1:14" x14ac:dyDescent="0.2">
      <c r="A167" s="39">
        <v>37</v>
      </c>
      <c r="B167" s="28">
        <v>7101</v>
      </c>
      <c r="C167" s="33" t="s">
        <v>194</v>
      </c>
      <c r="D167" s="76"/>
      <c r="E167" s="77"/>
    </row>
    <row r="168" spans="1:14" x14ac:dyDescent="0.2">
      <c r="A168" s="39">
        <v>38</v>
      </c>
      <c r="B168" s="28">
        <v>7109</v>
      </c>
      <c r="C168" s="33" t="s">
        <v>195</v>
      </c>
      <c r="D168" s="76"/>
      <c r="E168" s="77"/>
    </row>
    <row r="169" spans="1:14" s="5" customFormat="1" x14ac:dyDescent="0.2">
      <c r="A169" s="39">
        <v>39</v>
      </c>
      <c r="B169" s="24">
        <v>711</v>
      </c>
      <c r="C169" s="25" t="s">
        <v>196</v>
      </c>
      <c r="D169" s="72">
        <f>SUM(D170:D176)</f>
        <v>0</v>
      </c>
      <c r="E169" s="73">
        <f>SUM(E170:E176)</f>
        <v>0</v>
      </c>
      <c r="F169" s="4"/>
      <c r="G169" s="4"/>
      <c r="H169" s="4"/>
      <c r="I169" s="2"/>
      <c r="J169" s="2"/>
      <c r="K169" s="2"/>
      <c r="L169" s="2"/>
      <c r="M169" s="2"/>
      <c r="N169" s="2"/>
    </row>
    <row r="170" spans="1:14" x14ac:dyDescent="0.2">
      <c r="A170" s="39">
        <v>40</v>
      </c>
      <c r="B170" s="28">
        <v>7110</v>
      </c>
      <c r="C170" s="33" t="s">
        <v>197</v>
      </c>
      <c r="D170" s="76"/>
      <c r="E170" s="77"/>
    </row>
    <row r="171" spans="1:14" x14ac:dyDescent="0.2">
      <c r="A171" s="39">
        <v>41</v>
      </c>
      <c r="B171" s="28">
        <v>7111</v>
      </c>
      <c r="C171" s="33" t="s">
        <v>198</v>
      </c>
      <c r="D171" s="76"/>
      <c r="E171" s="77"/>
    </row>
    <row r="172" spans="1:14" x14ac:dyDescent="0.2">
      <c r="A172" s="39">
        <v>42</v>
      </c>
      <c r="B172" s="28">
        <v>7112</v>
      </c>
      <c r="C172" s="33" t="s">
        <v>199</v>
      </c>
      <c r="D172" s="76"/>
      <c r="E172" s="77"/>
    </row>
    <row r="173" spans="1:14" x14ac:dyDescent="0.2">
      <c r="A173" s="39">
        <v>43</v>
      </c>
      <c r="B173" s="28">
        <v>7113</v>
      </c>
      <c r="C173" s="33" t="s">
        <v>592</v>
      </c>
      <c r="D173" s="76"/>
      <c r="E173" s="77"/>
    </row>
    <row r="174" spans="1:14" x14ac:dyDescent="0.2">
      <c r="A174" s="39">
        <v>44</v>
      </c>
      <c r="B174" s="28">
        <v>7114</v>
      </c>
      <c r="C174" s="33" t="s">
        <v>200</v>
      </c>
      <c r="D174" s="76"/>
      <c r="E174" s="77"/>
    </row>
    <row r="175" spans="1:14" x14ac:dyDescent="0.2">
      <c r="A175" s="39">
        <v>45</v>
      </c>
      <c r="B175" s="28">
        <v>7115</v>
      </c>
      <c r="C175" s="33" t="s">
        <v>201</v>
      </c>
      <c r="D175" s="76"/>
      <c r="E175" s="77"/>
    </row>
    <row r="176" spans="1:14" x14ac:dyDescent="0.2">
      <c r="A176" s="39">
        <v>46</v>
      </c>
      <c r="B176" s="28">
        <v>7116</v>
      </c>
      <c r="C176" s="33" t="s">
        <v>202</v>
      </c>
      <c r="D176" s="76"/>
      <c r="E176" s="77"/>
    </row>
    <row r="177" spans="1:14" s="5" customFormat="1" x14ac:dyDescent="0.2">
      <c r="A177" s="39">
        <v>47</v>
      </c>
      <c r="B177" s="24">
        <v>719</v>
      </c>
      <c r="C177" s="25" t="s">
        <v>203</v>
      </c>
      <c r="D177" s="72"/>
      <c r="E177" s="73">
        <v>1410</v>
      </c>
      <c r="F177" s="4"/>
      <c r="G177" s="4"/>
      <c r="H177" s="4"/>
      <c r="I177" s="2"/>
      <c r="J177" s="2"/>
      <c r="K177" s="2"/>
      <c r="L177" s="2"/>
      <c r="M177" s="2"/>
      <c r="N177" s="2"/>
    </row>
    <row r="178" spans="1:14" x14ac:dyDescent="0.2">
      <c r="A178" s="39">
        <v>48</v>
      </c>
      <c r="B178" s="74">
        <v>76</v>
      </c>
      <c r="C178" s="75" t="s">
        <v>204</v>
      </c>
      <c r="D178" s="72">
        <f>SUM(D179:D182)</f>
        <v>0</v>
      </c>
      <c r="E178" s="73">
        <f>SUM(E179:E182)</f>
        <v>0</v>
      </c>
    </row>
    <row r="179" spans="1:14" x14ac:dyDescent="0.2">
      <c r="A179" s="39">
        <v>49</v>
      </c>
      <c r="B179" s="28">
        <v>760</v>
      </c>
      <c r="C179" s="33" t="s">
        <v>205</v>
      </c>
      <c r="D179" s="80"/>
      <c r="E179" s="81"/>
    </row>
    <row r="180" spans="1:14" x14ac:dyDescent="0.2">
      <c r="A180" s="39">
        <v>50</v>
      </c>
      <c r="B180" s="28">
        <v>761</v>
      </c>
      <c r="C180" s="33" t="s">
        <v>206</v>
      </c>
      <c r="D180" s="80"/>
      <c r="E180" s="81"/>
    </row>
    <row r="181" spans="1:14" x14ac:dyDescent="0.2">
      <c r="A181" s="39">
        <v>51</v>
      </c>
      <c r="B181" s="28">
        <v>765</v>
      </c>
      <c r="C181" s="33" t="s">
        <v>207</v>
      </c>
      <c r="D181" s="80"/>
      <c r="E181" s="81"/>
    </row>
    <row r="182" spans="1:14" x14ac:dyDescent="0.2">
      <c r="A182" s="39">
        <v>52</v>
      </c>
      <c r="B182" s="28">
        <v>766</v>
      </c>
      <c r="C182" s="33" t="s">
        <v>208</v>
      </c>
      <c r="D182" s="80"/>
      <c r="E182" s="81"/>
    </row>
    <row r="183" spans="1:14" x14ac:dyDescent="0.2">
      <c r="A183" s="39">
        <v>53</v>
      </c>
      <c r="B183" s="74">
        <v>72</v>
      </c>
      <c r="C183" s="75" t="s">
        <v>209</v>
      </c>
      <c r="D183" s="72">
        <f>D184+D194</f>
        <v>14088326</v>
      </c>
      <c r="E183" s="73">
        <f>E184+E194</f>
        <v>12643814</v>
      </c>
    </row>
    <row r="184" spans="1:14" s="5" customFormat="1" x14ac:dyDescent="0.2">
      <c r="A184" s="39">
        <v>54</v>
      </c>
      <c r="B184" s="24">
        <v>720</v>
      </c>
      <c r="C184" s="25" t="s">
        <v>210</v>
      </c>
      <c r="D184" s="72">
        <f>SUM(D185:D193)</f>
        <v>14088326</v>
      </c>
      <c r="E184" s="73">
        <f>SUM(E185:E193)</f>
        <v>12643814</v>
      </c>
      <c r="F184" s="4"/>
      <c r="G184" s="4"/>
      <c r="H184" s="4"/>
      <c r="I184" s="9"/>
      <c r="J184" s="2"/>
      <c r="K184" s="2"/>
      <c r="L184" s="2"/>
      <c r="M184" s="2"/>
      <c r="N184" s="2"/>
    </row>
    <row r="185" spans="1:14" x14ac:dyDescent="0.2">
      <c r="A185" s="39">
        <v>55</v>
      </c>
      <c r="B185" s="28">
        <v>7200</v>
      </c>
      <c r="C185" s="33" t="s">
        <v>211</v>
      </c>
      <c r="D185" s="76">
        <v>13067130</v>
      </c>
      <c r="E185" s="76">
        <v>11779463</v>
      </c>
      <c r="F185" s="8">
        <f>F204-E191</f>
        <v>13067130</v>
      </c>
    </row>
    <row r="186" spans="1:14" x14ac:dyDescent="0.2">
      <c r="A186" s="39">
        <v>56</v>
      </c>
      <c r="B186" s="28">
        <v>7201</v>
      </c>
      <c r="C186" s="33" t="s">
        <v>212</v>
      </c>
      <c r="D186" s="76"/>
      <c r="E186" s="76"/>
    </row>
    <row r="187" spans="1:14" x14ac:dyDescent="0.2">
      <c r="A187" s="39">
        <v>57</v>
      </c>
      <c r="B187" s="28">
        <v>7202</v>
      </c>
      <c r="C187" s="33" t="s">
        <v>213</v>
      </c>
      <c r="D187" s="76"/>
      <c r="E187" s="76"/>
    </row>
    <row r="188" spans="1:14" x14ac:dyDescent="0.2">
      <c r="A188" s="39">
        <v>58</v>
      </c>
      <c r="B188" s="28">
        <v>7203</v>
      </c>
      <c r="C188" s="33" t="s">
        <v>214</v>
      </c>
      <c r="D188" s="76"/>
      <c r="E188" s="76"/>
    </row>
    <row r="189" spans="1:14" x14ac:dyDescent="0.2">
      <c r="A189" s="39">
        <v>59</v>
      </c>
      <c r="B189" s="28">
        <v>7204</v>
      </c>
      <c r="C189" s="33" t="s">
        <v>215</v>
      </c>
      <c r="D189" s="76"/>
      <c r="E189" s="76"/>
    </row>
    <row r="190" spans="1:14" x14ac:dyDescent="0.2">
      <c r="A190" s="39">
        <v>60</v>
      </c>
      <c r="B190" s="28">
        <v>7205</v>
      </c>
      <c r="C190" s="33" t="s">
        <v>216</v>
      </c>
      <c r="D190" s="76"/>
      <c r="E190" s="76"/>
    </row>
    <row r="191" spans="1:14" x14ac:dyDescent="0.2">
      <c r="A191" s="39">
        <v>61</v>
      </c>
      <c r="B191" s="28">
        <v>7206</v>
      </c>
      <c r="C191" s="33" t="s">
        <v>217</v>
      </c>
      <c r="D191" s="76">
        <v>1021196</v>
      </c>
      <c r="E191" s="76">
        <v>864351</v>
      </c>
    </row>
    <row r="192" spans="1:14" x14ac:dyDescent="0.2">
      <c r="A192" s="39">
        <v>62</v>
      </c>
      <c r="B192" s="28">
        <v>7207</v>
      </c>
      <c r="C192" s="33" t="s">
        <v>218</v>
      </c>
      <c r="D192" s="76"/>
      <c r="E192" s="76"/>
    </row>
    <row r="193" spans="1:14" x14ac:dyDescent="0.2">
      <c r="A193" s="39">
        <v>63</v>
      </c>
      <c r="B193" s="28">
        <v>7209</v>
      </c>
      <c r="C193" s="33" t="s">
        <v>219</v>
      </c>
      <c r="D193" s="76"/>
      <c r="E193" s="76"/>
    </row>
    <row r="194" spans="1:14" s="5" customFormat="1" x14ac:dyDescent="0.2">
      <c r="A194" s="39">
        <v>64</v>
      </c>
      <c r="B194" s="24">
        <v>721</v>
      </c>
      <c r="C194" s="25" t="s">
        <v>220</v>
      </c>
      <c r="D194" s="72">
        <f>SUM(D195:D196)</f>
        <v>0</v>
      </c>
      <c r="E194" s="73">
        <f>SUM(E195:E196)</f>
        <v>0</v>
      </c>
      <c r="F194" s="4"/>
      <c r="G194" s="4"/>
      <c r="H194" s="4"/>
      <c r="I194" s="9"/>
      <c r="J194" s="2"/>
      <c r="K194" s="2"/>
      <c r="L194" s="2"/>
      <c r="M194" s="2"/>
      <c r="N194" s="2"/>
    </row>
    <row r="195" spans="1:14" x14ac:dyDescent="0.2">
      <c r="A195" s="39">
        <v>65</v>
      </c>
      <c r="B195" s="28"/>
      <c r="C195" s="33" t="s">
        <v>221</v>
      </c>
      <c r="D195" s="76"/>
      <c r="E195" s="77"/>
    </row>
    <row r="196" spans="1:14" x14ac:dyDescent="0.2">
      <c r="A196" s="39">
        <v>66</v>
      </c>
      <c r="B196" s="28"/>
      <c r="C196" s="33" t="s">
        <v>222</v>
      </c>
      <c r="D196" s="76"/>
      <c r="E196" s="77"/>
    </row>
    <row r="197" spans="1:14" x14ac:dyDescent="0.2">
      <c r="A197" s="39">
        <v>67</v>
      </c>
      <c r="B197" s="74"/>
      <c r="C197" s="75" t="s">
        <v>223</v>
      </c>
      <c r="D197" s="80">
        <f>SUM(D198:D202)</f>
        <v>0</v>
      </c>
      <c r="E197" s="81">
        <f>SUM(E198:E202)</f>
        <v>0</v>
      </c>
    </row>
    <row r="198" spans="1:14" x14ac:dyDescent="0.2">
      <c r="A198" s="39">
        <v>68</v>
      </c>
      <c r="B198" s="28">
        <v>781</v>
      </c>
      <c r="C198" s="33" t="s">
        <v>224</v>
      </c>
      <c r="D198" s="76"/>
      <c r="E198" s="77"/>
    </row>
    <row r="199" spans="1:14" x14ac:dyDescent="0.2">
      <c r="A199" s="39">
        <v>69</v>
      </c>
      <c r="B199" s="28">
        <v>782</v>
      </c>
      <c r="C199" s="33" t="s">
        <v>225</v>
      </c>
      <c r="D199" s="76"/>
      <c r="E199" s="77"/>
    </row>
    <row r="200" spans="1:14" x14ac:dyDescent="0.2">
      <c r="A200" s="39">
        <v>70</v>
      </c>
      <c r="B200" s="28">
        <v>783</v>
      </c>
      <c r="C200" s="33" t="s">
        <v>226</v>
      </c>
      <c r="D200" s="76"/>
      <c r="E200" s="77"/>
    </row>
    <row r="201" spans="1:14" s="5" customFormat="1" x14ac:dyDescent="0.2">
      <c r="A201" s="39">
        <v>71</v>
      </c>
      <c r="B201" s="28">
        <v>784</v>
      </c>
      <c r="C201" s="33" t="s">
        <v>227</v>
      </c>
      <c r="D201" s="76"/>
      <c r="E201" s="77"/>
      <c r="F201" s="4"/>
      <c r="G201" s="4"/>
      <c r="H201" s="4"/>
      <c r="I201" s="2"/>
      <c r="J201" s="2"/>
      <c r="K201" s="2"/>
      <c r="L201" s="2"/>
      <c r="M201" s="2"/>
      <c r="N201" s="2"/>
    </row>
    <row r="202" spans="1:14" x14ac:dyDescent="0.2">
      <c r="A202" s="39">
        <v>72</v>
      </c>
      <c r="B202" s="28">
        <v>787</v>
      </c>
      <c r="C202" s="33" t="s">
        <v>228</v>
      </c>
      <c r="D202" s="76"/>
      <c r="E202" s="77"/>
    </row>
    <row r="203" spans="1:14" ht="25.5" x14ac:dyDescent="0.2">
      <c r="A203" s="39">
        <v>73</v>
      </c>
      <c r="B203" s="82" t="s">
        <v>229</v>
      </c>
      <c r="C203" s="75" t="s">
        <v>230</v>
      </c>
      <c r="D203" s="72"/>
      <c r="E203" s="73">
        <v>0</v>
      </c>
      <c r="F203" s="83" t="s">
        <v>593</v>
      </c>
      <c r="G203" s="83" t="s">
        <v>594</v>
      </c>
      <c r="H203" s="83" t="s">
        <v>595</v>
      </c>
    </row>
    <row r="204" spans="1:14" x14ac:dyDescent="0.2">
      <c r="A204" s="39">
        <v>74</v>
      </c>
      <c r="B204" s="24" t="s">
        <v>86</v>
      </c>
      <c r="C204" s="25" t="s">
        <v>231</v>
      </c>
      <c r="D204" s="72">
        <f>SUM(D205+D210+D213+D225+D231+D245+D260+D261)</f>
        <v>14088326</v>
      </c>
      <c r="E204" s="84">
        <f>SUM(E205+E210+E213+E225+E231+E245+E260+E261)</f>
        <v>12645224</v>
      </c>
      <c r="F204" s="72">
        <f>SUM(F205+F210+F213+F225+F231+F245+F260+F261)</f>
        <v>13931481</v>
      </c>
      <c r="G204" s="72">
        <f>SUM(G205+G210+G213+G225+G231+G245+G260+G261)</f>
        <v>864351</v>
      </c>
      <c r="H204" s="72">
        <f>SUM(H205+H210+H213+H225+H231+H245+H260+H261)</f>
        <v>1021196</v>
      </c>
    </row>
    <row r="205" spans="1:14" s="5" customFormat="1" x14ac:dyDescent="0.2">
      <c r="A205" s="39">
        <v>75</v>
      </c>
      <c r="B205" s="24">
        <v>600</v>
      </c>
      <c r="C205" s="25" t="s">
        <v>232</v>
      </c>
      <c r="D205" s="72">
        <f>SUM(D206:D209)</f>
        <v>10025208</v>
      </c>
      <c r="E205" s="84">
        <f>SUM(E206:E209)</f>
        <v>8767394</v>
      </c>
      <c r="F205" s="26">
        <f>SUM(F206:F209)</f>
        <v>9889561</v>
      </c>
      <c r="G205" s="26">
        <f>SUM(G206:G209)</f>
        <v>740453</v>
      </c>
      <c r="H205" s="26">
        <f>SUM(H206:H209)</f>
        <v>876100</v>
      </c>
      <c r="I205" s="9"/>
      <c r="J205" s="2"/>
      <c r="K205" s="2"/>
      <c r="L205" s="2"/>
      <c r="M205" s="2"/>
      <c r="N205" s="2"/>
    </row>
    <row r="206" spans="1:14" x14ac:dyDescent="0.2">
      <c r="A206" s="39">
        <v>76</v>
      </c>
      <c r="B206" s="28">
        <v>6001</v>
      </c>
      <c r="C206" s="33" t="s">
        <v>233</v>
      </c>
      <c r="D206" s="85">
        <f>F206-G206+H206</f>
        <v>9174572</v>
      </c>
      <c r="E206" s="86">
        <v>8767394</v>
      </c>
      <c r="F206" s="85">
        <v>9122925</v>
      </c>
      <c r="G206" s="87">
        <v>740453</v>
      </c>
      <c r="H206" s="87">
        <v>792100</v>
      </c>
      <c r="J206" s="2"/>
    </row>
    <row r="207" spans="1:14" x14ac:dyDescent="0.2">
      <c r="A207" s="39">
        <v>77</v>
      </c>
      <c r="B207" s="28">
        <v>6002</v>
      </c>
      <c r="C207" s="33" t="s">
        <v>234</v>
      </c>
      <c r="D207" s="85">
        <f t="shared" ref="D207:D224" si="0">F207-G207+H207</f>
        <v>850636</v>
      </c>
      <c r="E207" s="88">
        <v>0</v>
      </c>
      <c r="F207" s="76">
        <v>766636</v>
      </c>
      <c r="G207" s="85"/>
      <c r="H207" s="87">
        <v>84000</v>
      </c>
      <c r="J207" s="2"/>
    </row>
    <row r="208" spans="1:14" x14ac:dyDescent="0.2">
      <c r="A208" s="39">
        <v>78</v>
      </c>
      <c r="B208" s="28">
        <v>6003</v>
      </c>
      <c r="C208" s="33" t="s">
        <v>235</v>
      </c>
      <c r="D208" s="85">
        <f t="shared" si="0"/>
        <v>0</v>
      </c>
      <c r="E208" s="88">
        <v>0</v>
      </c>
      <c r="F208" s="87"/>
      <c r="G208" s="87"/>
      <c r="H208" s="87"/>
      <c r="J208" s="2"/>
    </row>
    <row r="209" spans="1:14" x14ac:dyDescent="0.2">
      <c r="A209" s="39">
        <v>79</v>
      </c>
      <c r="B209" s="28">
        <v>6009</v>
      </c>
      <c r="C209" s="33" t="s">
        <v>236</v>
      </c>
      <c r="D209" s="85">
        <f t="shared" si="0"/>
        <v>0</v>
      </c>
      <c r="E209" s="88">
        <v>0</v>
      </c>
      <c r="F209" s="87"/>
      <c r="G209" s="87"/>
      <c r="H209" s="87"/>
      <c r="J209" s="2"/>
    </row>
    <row r="210" spans="1:14" s="5" customFormat="1" x14ac:dyDescent="0.2">
      <c r="A210" s="39">
        <v>80</v>
      </c>
      <c r="B210" s="24">
        <v>601</v>
      </c>
      <c r="C210" s="25" t="s">
        <v>237</v>
      </c>
      <c r="D210" s="72">
        <f>SUM(D211:D212)</f>
        <v>1664062</v>
      </c>
      <c r="E210" s="84">
        <f>SUM(E211:E212)</f>
        <v>1456420</v>
      </c>
      <c r="F210" s="26">
        <f>SUM(F211:F212)</f>
        <v>1642864</v>
      </c>
      <c r="G210" s="26">
        <f>SUM(G211:G212)</f>
        <v>123898</v>
      </c>
      <c r="H210" s="26">
        <f>SUM(H211:H212)</f>
        <v>145096</v>
      </c>
      <c r="I210" s="9"/>
      <c r="J210" s="2"/>
      <c r="K210" s="2"/>
      <c r="L210" s="2"/>
      <c r="M210" s="2"/>
      <c r="N210" s="2"/>
    </row>
    <row r="211" spans="1:14" ht="13.5" x14ac:dyDescent="0.25">
      <c r="A211" s="39">
        <v>81</v>
      </c>
      <c r="B211" s="28">
        <v>6010</v>
      </c>
      <c r="C211" s="33" t="s">
        <v>238</v>
      </c>
      <c r="D211" s="85">
        <f t="shared" si="0"/>
        <v>1493527</v>
      </c>
      <c r="E211" s="88">
        <v>1319366</v>
      </c>
      <c r="F211" s="89">
        <v>1474525</v>
      </c>
      <c r="G211" s="87">
        <v>111200</v>
      </c>
      <c r="H211" s="87">
        <v>130202</v>
      </c>
      <c r="J211" s="2"/>
    </row>
    <row r="212" spans="1:14" ht="13.5" x14ac:dyDescent="0.25">
      <c r="A212" s="39">
        <v>82</v>
      </c>
      <c r="B212" s="28">
        <v>6011</v>
      </c>
      <c r="C212" s="33" t="s">
        <v>239</v>
      </c>
      <c r="D212" s="85">
        <f t="shared" si="0"/>
        <v>170535</v>
      </c>
      <c r="E212" s="88">
        <v>137054</v>
      </c>
      <c r="F212" s="90">
        <v>168339</v>
      </c>
      <c r="G212" s="91">
        <v>12698</v>
      </c>
      <c r="H212" s="87">
        <v>14894</v>
      </c>
      <c r="J212" s="2"/>
    </row>
    <row r="213" spans="1:14" s="5" customFormat="1" x14ac:dyDescent="0.2">
      <c r="A213" s="39">
        <v>83</v>
      </c>
      <c r="B213" s="24">
        <v>602</v>
      </c>
      <c r="C213" s="25" t="s">
        <v>240</v>
      </c>
      <c r="D213" s="72">
        <f>SUM(D214:D224)</f>
        <v>2399056</v>
      </c>
      <c r="E213" s="84">
        <f>SUM(E214:E224)</f>
        <v>2420000</v>
      </c>
      <c r="F213" s="26">
        <f>SUM(F214:F224)</f>
        <v>2399056</v>
      </c>
      <c r="G213" s="26">
        <f>SUM(G214:G224)</f>
        <v>0</v>
      </c>
      <c r="H213" s="26">
        <f>SUM(H214:H224)</f>
        <v>0</v>
      </c>
      <c r="I213" s="9"/>
      <c r="J213" s="2"/>
      <c r="K213" s="2"/>
      <c r="L213" s="2"/>
      <c r="M213" s="2"/>
      <c r="N213" s="2"/>
    </row>
    <row r="214" spans="1:14" x14ac:dyDescent="0.2">
      <c r="A214" s="39">
        <v>84</v>
      </c>
      <c r="B214" s="28">
        <v>602</v>
      </c>
      <c r="C214" s="33" t="s">
        <v>241</v>
      </c>
      <c r="D214" s="85">
        <f t="shared" si="0"/>
        <v>0</v>
      </c>
      <c r="E214" s="88">
        <v>0</v>
      </c>
      <c r="F214" s="87"/>
      <c r="G214" s="87"/>
      <c r="H214" s="87"/>
      <c r="J214" s="2"/>
    </row>
    <row r="215" spans="1:14" x14ac:dyDescent="0.2">
      <c r="A215" s="39">
        <v>85</v>
      </c>
      <c r="B215" s="28">
        <v>6020</v>
      </c>
      <c r="C215" s="33" t="s">
        <v>242</v>
      </c>
      <c r="D215" s="85">
        <f t="shared" si="0"/>
        <v>309228</v>
      </c>
      <c r="E215" s="88">
        <v>324000</v>
      </c>
      <c r="F215" s="76">
        <v>309228</v>
      </c>
      <c r="G215" s="91"/>
      <c r="H215" s="87"/>
      <c r="J215" s="2"/>
    </row>
    <row r="216" spans="1:14" x14ac:dyDescent="0.2">
      <c r="A216" s="39">
        <v>86</v>
      </c>
      <c r="B216" s="28">
        <v>6021</v>
      </c>
      <c r="C216" s="33" t="s">
        <v>243</v>
      </c>
      <c r="D216" s="85">
        <f t="shared" si="0"/>
        <v>0</v>
      </c>
      <c r="E216" s="88">
        <v>110400</v>
      </c>
      <c r="F216" s="76"/>
      <c r="G216" s="91"/>
      <c r="H216" s="87"/>
      <c r="J216" s="2"/>
    </row>
    <row r="217" spans="1:14" x14ac:dyDescent="0.2">
      <c r="A217" s="39">
        <v>87</v>
      </c>
      <c r="B217" s="28">
        <v>6022</v>
      </c>
      <c r="C217" s="33" t="s">
        <v>244</v>
      </c>
      <c r="D217" s="85">
        <f t="shared" si="0"/>
        <v>279865</v>
      </c>
      <c r="E217" s="88">
        <v>360421</v>
      </c>
      <c r="F217" s="76">
        <v>279865</v>
      </c>
      <c r="G217" s="91"/>
      <c r="H217" s="87"/>
      <c r="J217" s="2"/>
    </row>
    <row r="218" spans="1:14" x14ac:dyDescent="0.2">
      <c r="A218" s="39">
        <v>88</v>
      </c>
      <c r="B218" s="28">
        <v>6023</v>
      </c>
      <c r="C218" s="33" t="s">
        <v>245</v>
      </c>
      <c r="D218" s="85">
        <f t="shared" si="0"/>
        <v>29216</v>
      </c>
      <c r="E218" s="88">
        <v>114315</v>
      </c>
      <c r="F218" s="76">
        <v>29216</v>
      </c>
      <c r="G218" s="91"/>
      <c r="H218" s="87"/>
      <c r="J218" s="2"/>
    </row>
    <row r="219" spans="1:14" x14ac:dyDescent="0.2">
      <c r="A219" s="39">
        <v>89</v>
      </c>
      <c r="B219" s="28">
        <v>6024</v>
      </c>
      <c r="C219" s="33" t="s">
        <v>246</v>
      </c>
      <c r="D219" s="85">
        <f t="shared" si="0"/>
        <v>1499887</v>
      </c>
      <c r="E219" s="88">
        <v>538516</v>
      </c>
      <c r="F219" s="76">
        <v>1499887</v>
      </c>
      <c r="G219" s="91"/>
      <c r="H219" s="87"/>
      <c r="J219" s="2"/>
    </row>
    <row r="220" spans="1:14" x14ac:dyDescent="0.2">
      <c r="A220" s="39">
        <v>90</v>
      </c>
      <c r="B220" s="28">
        <v>6025</v>
      </c>
      <c r="C220" s="33" t="s">
        <v>247</v>
      </c>
      <c r="D220" s="85">
        <f t="shared" si="0"/>
        <v>96120</v>
      </c>
      <c r="E220" s="88">
        <v>90000</v>
      </c>
      <c r="F220" s="76">
        <v>96120</v>
      </c>
      <c r="G220" s="91"/>
      <c r="H220" s="87"/>
      <c r="J220" s="2"/>
    </row>
    <row r="221" spans="1:14" x14ac:dyDescent="0.2">
      <c r="A221" s="39">
        <v>91</v>
      </c>
      <c r="B221" s="28">
        <v>6026</v>
      </c>
      <c r="C221" s="33" t="s">
        <v>248</v>
      </c>
      <c r="D221" s="85">
        <f t="shared" si="0"/>
        <v>0</v>
      </c>
      <c r="E221" s="88">
        <v>0</v>
      </c>
      <c r="F221" s="76"/>
      <c r="G221" s="91"/>
      <c r="H221" s="87"/>
      <c r="J221" s="2"/>
    </row>
    <row r="222" spans="1:14" x14ac:dyDescent="0.2">
      <c r="A222" s="39">
        <v>92</v>
      </c>
      <c r="B222" s="28">
        <v>6027</v>
      </c>
      <c r="C222" s="33" t="s">
        <v>249</v>
      </c>
      <c r="D222" s="85">
        <f t="shared" si="0"/>
        <v>163000</v>
      </c>
      <c r="E222" s="88">
        <v>814748</v>
      </c>
      <c r="F222" s="76">
        <v>163000</v>
      </c>
      <c r="G222" s="91"/>
      <c r="H222" s="87"/>
      <c r="J222" s="2"/>
    </row>
    <row r="223" spans="1:14" x14ac:dyDescent="0.2">
      <c r="A223" s="39">
        <v>93</v>
      </c>
      <c r="B223" s="28">
        <v>6028</v>
      </c>
      <c r="C223" s="33" t="s">
        <v>250</v>
      </c>
      <c r="D223" s="85">
        <f t="shared" si="0"/>
        <v>0</v>
      </c>
      <c r="E223" s="88">
        <v>0</v>
      </c>
      <c r="F223" s="76"/>
      <c r="G223" s="91"/>
      <c r="H223" s="87"/>
      <c r="J223" s="2"/>
    </row>
    <row r="224" spans="1:14" x14ac:dyDescent="0.2">
      <c r="A224" s="23">
        <v>94</v>
      </c>
      <c r="B224" s="28">
        <v>6029</v>
      </c>
      <c r="C224" s="33" t="s">
        <v>251</v>
      </c>
      <c r="D224" s="85">
        <f t="shared" si="0"/>
        <v>21740</v>
      </c>
      <c r="E224" s="88">
        <v>67600</v>
      </c>
      <c r="F224" s="92">
        <v>21740</v>
      </c>
      <c r="G224" s="91"/>
      <c r="H224" s="87"/>
      <c r="J224" s="2"/>
    </row>
    <row r="225" spans="1:14" x14ac:dyDescent="0.2">
      <c r="A225" s="39">
        <v>95</v>
      </c>
      <c r="B225" s="24">
        <v>603</v>
      </c>
      <c r="C225" s="25" t="s">
        <v>252</v>
      </c>
      <c r="D225" s="72">
        <f>SUM(D226:D230)</f>
        <v>0</v>
      </c>
      <c r="E225" s="73">
        <f>SUM(E226:E230)</f>
        <v>0</v>
      </c>
    </row>
    <row r="226" spans="1:14" x14ac:dyDescent="0.2">
      <c r="A226" s="39">
        <v>96</v>
      </c>
      <c r="B226" s="28">
        <v>6030</v>
      </c>
      <c r="C226" s="33" t="s">
        <v>253</v>
      </c>
      <c r="D226" s="76"/>
      <c r="E226" s="77"/>
    </row>
    <row r="227" spans="1:14" x14ac:dyDescent="0.2">
      <c r="A227" s="39">
        <v>97</v>
      </c>
      <c r="B227" s="28">
        <v>6031</v>
      </c>
      <c r="C227" s="33" t="s">
        <v>254</v>
      </c>
      <c r="D227" s="76"/>
      <c r="E227" s="77"/>
    </row>
    <row r="228" spans="1:14" x14ac:dyDescent="0.2">
      <c r="A228" s="39">
        <v>98</v>
      </c>
      <c r="B228" s="28">
        <v>6032</v>
      </c>
      <c r="C228" s="33" t="s">
        <v>255</v>
      </c>
      <c r="D228" s="76"/>
      <c r="E228" s="77"/>
    </row>
    <row r="229" spans="1:14" x14ac:dyDescent="0.2">
      <c r="A229" s="39">
        <v>99</v>
      </c>
      <c r="B229" s="28">
        <v>6033</v>
      </c>
      <c r="C229" s="33" t="s">
        <v>256</v>
      </c>
      <c r="D229" s="76"/>
      <c r="E229" s="77"/>
    </row>
    <row r="230" spans="1:14" x14ac:dyDescent="0.2">
      <c r="A230" s="39">
        <v>100</v>
      </c>
      <c r="B230" s="28">
        <v>6039</v>
      </c>
      <c r="C230" s="33" t="s">
        <v>257</v>
      </c>
      <c r="D230" s="76"/>
      <c r="E230" s="77"/>
    </row>
    <row r="231" spans="1:14" s="5" customFormat="1" x14ac:dyDescent="0.2">
      <c r="A231" s="39">
        <v>101</v>
      </c>
      <c r="B231" s="24"/>
      <c r="C231" s="25" t="s">
        <v>258</v>
      </c>
      <c r="D231" s="72">
        <f>SUM(D232+D237+D242)</f>
        <v>0</v>
      </c>
      <c r="E231" s="72">
        <f>SUM(E232+E237+E242)</f>
        <v>0</v>
      </c>
      <c r="F231" s="72">
        <f>SUM(F232+F237+F242)</f>
        <v>0</v>
      </c>
      <c r="G231" s="72">
        <f>SUM(G232+G237+G242)</f>
        <v>0</v>
      </c>
      <c r="H231" s="72">
        <f>SUM(H232+H237+H242)</f>
        <v>0</v>
      </c>
      <c r="I231" s="2"/>
      <c r="J231" s="2"/>
      <c r="K231" s="2"/>
      <c r="L231" s="2"/>
      <c r="M231" s="2"/>
      <c r="N231" s="2"/>
    </row>
    <row r="232" spans="1:14" s="5" customFormat="1" x14ac:dyDescent="0.2">
      <c r="A232" s="39">
        <v>102</v>
      </c>
      <c r="B232" s="24">
        <v>604</v>
      </c>
      <c r="C232" s="25" t="s">
        <v>259</v>
      </c>
      <c r="D232" s="72">
        <f>SUM(D233:D236)</f>
        <v>0</v>
      </c>
      <c r="E232" s="72">
        <f>SUM(E233:E236)</f>
        <v>0</v>
      </c>
      <c r="F232" s="72">
        <f>SUM(F233:F236)</f>
        <v>0</v>
      </c>
      <c r="G232" s="72">
        <f>SUM(G233:G236)</f>
        <v>0</v>
      </c>
      <c r="H232" s="72">
        <f>SUM(H233:H236)</f>
        <v>0</v>
      </c>
      <c r="I232" s="2"/>
      <c r="J232" s="2"/>
      <c r="K232" s="2"/>
      <c r="L232" s="2"/>
      <c r="M232" s="2"/>
      <c r="N232" s="2"/>
    </row>
    <row r="233" spans="1:14" x14ac:dyDescent="0.2">
      <c r="A233" s="39">
        <v>103</v>
      </c>
      <c r="B233" s="28">
        <v>6040</v>
      </c>
      <c r="C233" s="33" t="s">
        <v>260</v>
      </c>
      <c r="D233" s="76"/>
      <c r="E233" s="77"/>
    </row>
    <row r="234" spans="1:14" x14ac:dyDescent="0.2">
      <c r="A234" s="39">
        <v>104</v>
      </c>
      <c r="B234" s="28">
        <v>6041</v>
      </c>
      <c r="C234" s="33" t="s">
        <v>261</v>
      </c>
      <c r="D234" s="76"/>
      <c r="E234" s="77"/>
    </row>
    <row r="235" spans="1:14" x14ac:dyDescent="0.2">
      <c r="A235" s="39">
        <v>105</v>
      </c>
      <c r="B235" s="28">
        <v>6042</v>
      </c>
      <c r="C235" s="33" t="s">
        <v>262</v>
      </c>
      <c r="D235" s="76"/>
      <c r="E235" s="77"/>
    </row>
    <row r="236" spans="1:14" x14ac:dyDescent="0.2">
      <c r="A236" s="39">
        <v>106</v>
      </c>
      <c r="B236" s="28">
        <v>6044</v>
      </c>
      <c r="C236" s="33" t="s">
        <v>263</v>
      </c>
      <c r="D236" s="76"/>
      <c r="E236" s="77"/>
    </row>
    <row r="237" spans="1:14" s="5" customFormat="1" x14ac:dyDescent="0.2">
      <c r="A237" s="39">
        <v>107</v>
      </c>
      <c r="B237" s="24">
        <v>605</v>
      </c>
      <c r="C237" s="25" t="s">
        <v>264</v>
      </c>
      <c r="D237" s="72">
        <f>SUM(D238:D241)</f>
        <v>0</v>
      </c>
      <c r="E237" s="73">
        <f>SUM(E238:E241)</f>
        <v>0</v>
      </c>
      <c r="F237" s="8"/>
      <c r="G237" s="8"/>
      <c r="H237" s="8"/>
      <c r="I237" s="2"/>
      <c r="J237" s="2"/>
      <c r="K237" s="2"/>
      <c r="L237" s="2"/>
      <c r="M237" s="2"/>
      <c r="N237" s="2"/>
    </row>
    <row r="238" spans="1:14" x14ac:dyDescent="0.2">
      <c r="A238" s="39">
        <v>108</v>
      </c>
      <c r="B238" s="28">
        <v>6051</v>
      </c>
      <c r="C238" s="33" t="s">
        <v>265</v>
      </c>
      <c r="D238" s="76"/>
      <c r="E238" s="77"/>
    </row>
    <row r="239" spans="1:14" x14ac:dyDescent="0.2">
      <c r="A239" s="39">
        <v>109</v>
      </c>
      <c r="B239" s="28">
        <v>6052</v>
      </c>
      <c r="C239" s="33" t="s">
        <v>266</v>
      </c>
      <c r="D239" s="76"/>
      <c r="E239" s="77"/>
    </row>
    <row r="240" spans="1:14" x14ac:dyDescent="0.2">
      <c r="A240" s="39">
        <v>110</v>
      </c>
      <c r="B240" s="28">
        <v>6053</v>
      </c>
      <c r="C240" s="33" t="s">
        <v>267</v>
      </c>
      <c r="D240" s="76"/>
      <c r="E240" s="77"/>
    </row>
    <row r="241" spans="1:14" x14ac:dyDescent="0.2">
      <c r="A241" s="39">
        <v>111</v>
      </c>
      <c r="B241" s="28">
        <v>6059</v>
      </c>
      <c r="C241" s="33" t="s">
        <v>268</v>
      </c>
      <c r="D241" s="76"/>
      <c r="E241" s="77"/>
    </row>
    <row r="242" spans="1:14" s="5" customFormat="1" x14ac:dyDescent="0.2">
      <c r="A242" s="39">
        <v>112</v>
      </c>
      <c r="B242" s="24">
        <v>606</v>
      </c>
      <c r="C242" s="25" t="s">
        <v>269</v>
      </c>
      <c r="D242" s="72">
        <f>SUM(D243:D244)</f>
        <v>0</v>
      </c>
      <c r="E242" s="72">
        <f>SUM(E243:E244)</f>
        <v>0</v>
      </c>
      <c r="F242" s="72">
        <f>SUM(F243:F244)</f>
        <v>0</v>
      </c>
      <c r="G242" s="72">
        <f>SUM(G243:G244)</f>
        <v>0</v>
      </c>
      <c r="H242" s="72">
        <f>SUM(H243:H244)</f>
        <v>0</v>
      </c>
      <c r="I242" s="2"/>
      <c r="J242" s="2"/>
      <c r="K242" s="2"/>
      <c r="L242" s="2"/>
      <c r="M242" s="2"/>
      <c r="N242" s="2"/>
    </row>
    <row r="243" spans="1:14" x14ac:dyDescent="0.2">
      <c r="A243" s="39">
        <v>113</v>
      </c>
      <c r="B243" s="28">
        <v>6060</v>
      </c>
      <c r="C243" s="33" t="s">
        <v>270</v>
      </c>
      <c r="D243" s="76"/>
      <c r="E243" s="77"/>
    </row>
    <row r="244" spans="1:14" x14ac:dyDescent="0.2">
      <c r="A244" s="39">
        <v>114</v>
      </c>
      <c r="B244" s="28">
        <v>6061</v>
      </c>
      <c r="C244" s="33" t="s">
        <v>271</v>
      </c>
      <c r="D244" s="85">
        <v>0</v>
      </c>
      <c r="E244" s="76">
        <v>0</v>
      </c>
    </row>
    <row r="245" spans="1:14" s="5" customFormat="1" x14ac:dyDescent="0.2">
      <c r="A245" s="39">
        <v>115</v>
      </c>
      <c r="B245" s="24"/>
      <c r="C245" s="25" t="s">
        <v>272</v>
      </c>
      <c r="D245" s="72">
        <f>SUM(D246+D251)</f>
        <v>0</v>
      </c>
      <c r="E245" s="73">
        <f>SUM(E246+E251)</f>
        <v>0</v>
      </c>
      <c r="F245" s="8"/>
      <c r="G245" s="8"/>
      <c r="H245" s="8"/>
      <c r="I245" s="2"/>
      <c r="J245" s="2"/>
      <c r="K245" s="2"/>
      <c r="L245" s="2"/>
      <c r="M245" s="2"/>
      <c r="N245" s="2"/>
    </row>
    <row r="246" spans="1:14" x14ac:dyDescent="0.2">
      <c r="A246" s="39">
        <v>116</v>
      </c>
      <c r="B246" s="24">
        <v>65</v>
      </c>
      <c r="C246" s="25" t="s">
        <v>273</v>
      </c>
      <c r="D246" s="72">
        <f>SUM(D247:D250)</f>
        <v>0</v>
      </c>
      <c r="E246" s="73">
        <f>SUM(E247:E250)</f>
        <v>0</v>
      </c>
    </row>
    <row r="247" spans="1:14" x14ac:dyDescent="0.2">
      <c r="A247" s="39">
        <v>117</v>
      </c>
      <c r="B247" s="28">
        <v>650</v>
      </c>
      <c r="C247" s="33" t="s">
        <v>274</v>
      </c>
      <c r="D247" s="76"/>
      <c r="E247" s="77"/>
    </row>
    <row r="248" spans="1:14" x14ac:dyDescent="0.2">
      <c r="A248" s="39">
        <v>118</v>
      </c>
      <c r="B248" s="28">
        <v>651</v>
      </c>
      <c r="C248" s="33" t="s">
        <v>275</v>
      </c>
      <c r="D248" s="76"/>
      <c r="E248" s="77"/>
    </row>
    <row r="249" spans="1:14" x14ac:dyDescent="0.2">
      <c r="A249" s="39">
        <v>119</v>
      </c>
      <c r="B249" s="28">
        <v>652</v>
      </c>
      <c r="C249" s="33" t="s">
        <v>276</v>
      </c>
      <c r="D249" s="76"/>
      <c r="E249" s="77"/>
    </row>
    <row r="250" spans="1:14" x14ac:dyDescent="0.2">
      <c r="A250" s="39">
        <v>120</v>
      </c>
      <c r="B250" s="28">
        <v>656</v>
      </c>
      <c r="C250" s="33" t="s">
        <v>277</v>
      </c>
      <c r="D250" s="76"/>
      <c r="E250" s="77">
        <v>0</v>
      </c>
    </row>
    <row r="251" spans="1:14" x14ac:dyDescent="0.2">
      <c r="A251" s="39">
        <v>121</v>
      </c>
      <c r="B251" s="24">
        <v>66</v>
      </c>
      <c r="C251" s="25" t="s">
        <v>278</v>
      </c>
      <c r="D251" s="72">
        <f>SUM(D252:D254)</f>
        <v>0</v>
      </c>
      <c r="E251" s="73">
        <f>SUM(E252:E254)</f>
        <v>0</v>
      </c>
    </row>
    <row r="252" spans="1:14" x14ac:dyDescent="0.2">
      <c r="A252" s="39">
        <v>122</v>
      </c>
      <c r="B252" s="28">
        <v>660</v>
      </c>
      <c r="C252" s="33" t="s">
        <v>279</v>
      </c>
      <c r="D252" s="76"/>
      <c r="E252" s="77"/>
    </row>
    <row r="253" spans="1:14" x14ac:dyDescent="0.2">
      <c r="A253" s="39">
        <v>123</v>
      </c>
      <c r="B253" s="28">
        <v>661</v>
      </c>
      <c r="C253" s="33" t="s">
        <v>280</v>
      </c>
      <c r="D253" s="76"/>
      <c r="E253" s="77"/>
    </row>
    <row r="254" spans="1:14" x14ac:dyDescent="0.2">
      <c r="A254" s="39">
        <v>124</v>
      </c>
      <c r="B254" s="28">
        <v>662</v>
      </c>
      <c r="C254" s="33" t="s">
        <v>281</v>
      </c>
      <c r="D254" s="76"/>
      <c r="E254" s="77"/>
    </row>
    <row r="255" spans="1:14" s="5" customFormat="1" x14ac:dyDescent="0.2">
      <c r="A255" s="39">
        <v>125</v>
      </c>
      <c r="B255" s="24"/>
      <c r="C255" s="25" t="s">
        <v>282</v>
      </c>
      <c r="D255" s="72">
        <f>SUM(D256:D259)</f>
        <v>0</v>
      </c>
      <c r="E255" s="73">
        <f>SUM(E256:E259)</f>
        <v>0</v>
      </c>
      <c r="F255" s="8"/>
      <c r="G255" s="8"/>
      <c r="H255" s="8"/>
      <c r="I255" s="2"/>
      <c r="J255" s="2"/>
      <c r="K255" s="2"/>
      <c r="L255" s="2"/>
      <c r="M255" s="2"/>
      <c r="N255" s="2"/>
    </row>
    <row r="256" spans="1:14" x14ac:dyDescent="0.2">
      <c r="A256" s="39">
        <v>126</v>
      </c>
      <c r="B256" s="28">
        <v>681</v>
      </c>
      <c r="C256" s="33" t="s">
        <v>283</v>
      </c>
      <c r="D256" s="76"/>
      <c r="E256" s="77"/>
    </row>
    <row r="257" spans="1:14" x14ac:dyDescent="0.2">
      <c r="A257" s="39">
        <v>127</v>
      </c>
      <c r="B257" s="28">
        <v>682</v>
      </c>
      <c r="C257" s="33" t="s">
        <v>284</v>
      </c>
      <c r="D257" s="76"/>
      <c r="E257" s="77"/>
    </row>
    <row r="258" spans="1:14" x14ac:dyDescent="0.2">
      <c r="A258" s="39">
        <v>128</v>
      </c>
      <c r="B258" s="28">
        <v>683</v>
      </c>
      <c r="C258" s="33" t="s">
        <v>285</v>
      </c>
      <c r="D258" s="76"/>
      <c r="E258" s="77"/>
    </row>
    <row r="259" spans="1:14" x14ac:dyDescent="0.2">
      <c r="A259" s="39">
        <v>129</v>
      </c>
      <c r="B259" s="28">
        <v>686</v>
      </c>
      <c r="C259" s="33" t="s">
        <v>286</v>
      </c>
      <c r="D259" s="76"/>
      <c r="E259" s="77"/>
    </row>
    <row r="260" spans="1:14" x14ac:dyDescent="0.2">
      <c r="A260" s="39">
        <v>130</v>
      </c>
      <c r="B260" s="82" t="s">
        <v>287</v>
      </c>
      <c r="C260" s="75" t="s">
        <v>288</v>
      </c>
      <c r="D260" s="72">
        <f>F18</f>
        <v>-20190</v>
      </c>
      <c r="E260" s="72">
        <v>127400</v>
      </c>
    </row>
    <row r="261" spans="1:14" x14ac:dyDescent="0.2">
      <c r="A261" s="39">
        <v>131</v>
      </c>
      <c r="B261" s="74"/>
      <c r="C261" s="75" t="s">
        <v>289</v>
      </c>
      <c r="D261" s="72">
        <f>SUM(D262:D268)</f>
        <v>20190</v>
      </c>
      <c r="E261" s="72">
        <f>SUM(E262:E268)</f>
        <v>-125990</v>
      </c>
    </row>
    <row r="262" spans="1:14" s="100" customFormat="1" x14ac:dyDescent="0.2">
      <c r="A262" s="93">
        <v>132</v>
      </c>
      <c r="B262" s="94">
        <v>828</v>
      </c>
      <c r="C262" s="95" t="s">
        <v>580</v>
      </c>
      <c r="D262" s="96"/>
      <c r="E262" s="97"/>
      <c r="F262" s="98"/>
      <c r="G262" s="98"/>
      <c r="H262" s="98"/>
      <c r="I262" s="99"/>
      <c r="J262" s="99"/>
      <c r="K262" s="99"/>
      <c r="L262" s="99"/>
      <c r="M262" s="99"/>
    </row>
    <row r="263" spans="1:14" s="100" customFormat="1" x14ac:dyDescent="0.2">
      <c r="A263" s="93">
        <v>133</v>
      </c>
      <c r="B263" s="94">
        <v>831</v>
      </c>
      <c r="C263" s="95" t="s">
        <v>581</v>
      </c>
      <c r="D263" s="96"/>
      <c r="E263" s="97"/>
      <c r="F263" s="98"/>
      <c r="G263" s="98"/>
      <c r="H263" s="98"/>
      <c r="I263" s="99"/>
      <c r="J263" s="99"/>
      <c r="K263" s="99"/>
      <c r="L263" s="99"/>
      <c r="M263" s="99"/>
    </row>
    <row r="264" spans="1:14" s="100" customFormat="1" x14ac:dyDescent="0.2">
      <c r="A264" s="93">
        <v>134</v>
      </c>
      <c r="B264" s="94">
        <v>8420</v>
      </c>
      <c r="C264" s="95" t="s">
        <v>582</v>
      </c>
      <c r="D264" s="96"/>
      <c r="E264" s="97"/>
      <c r="F264" s="98"/>
      <c r="G264" s="98"/>
      <c r="H264" s="98"/>
      <c r="I264" s="99"/>
      <c r="J264" s="99"/>
      <c r="K264" s="99"/>
      <c r="L264" s="99"/>
      <c r="M264" s="99"/>
    </row>
    <row r="265" spans="1:14" s="100" customFormat="1" x14ac:dyDescent="0.2">
      <c r="A265" s="93">
        <v>135</v>
      </c>
      <c r="B265" s="94">
        <v>8421</v>
      </c>
      <c r="C265" s="95" t="s">
        <v>583</v>
      </c>
      <c r="D265" s="96"/>
      <c r="E265" s="97">
        <v>1410</v>
      </c>
      <c r="F265" s="98"/>
      <c r="G265" s="98"/>
      <c r="H265" s="98"/>
      <c r="I265" s="99"/>
      <c r="J265" s="99"/>
      <c r="K265" s="99"/>
      <c r="L265" s="99"/>
      <c r="M265" s="99"/>
    </row>
    <row r="266" spans="1:14" s="100" customFormat="1" x14ac:dyDescent="0.2">
      <c r="A266" s="93">
        <v>136</v>
      </c>
      <c r="B266" s="94">
        <v>8422</v>
      </c>
      <c r="C266" s="95" t="s">
        <v>586</v>
      </c>
      <c r="D266" s="96"/>
      <c r="E266" s="97"/>
      <c r="F266" s="98"/>
      <c r="G266" s="98"/>
      <c r="H266" s="98"/>
      <c r="I266" s="99"/>
      <c r="J266" s="99"/>
      <c r="K266" s="99"/>
      <c r="L266" s="99"/>
      <c r="M266" s="99"/>
    </row>
    <row r="267" spans="1:14" s="100" customFormat="1" x14ac:dyDescent="0.2">
      <c r="A267" s="93">
        <v>137</v>
      </c>
      <c r="B267" s="94">
        <v>8423</v>
      </c>
      <c r="C267" s="95" t="s">
        <v>585</v>
      </c>
      <c r="D267" s="96">
        <v>20190</v>
      </c>
      <c r="E267" s="97">
        <v>-127400</v>
      </c>
      <c r="F267" s="98"/>
      <c r="G267" s="98"/>
      <c r="H267" s="98"/>
      <c r="I267" s="99"/>
      <c r="J267" s="99"/>
      <c r="K267" s="99"/>
      <c r="L267" s="99"/>
      <c r="M267" s="99"/>
    </row>
    <row r="268" spans="1:14" s="100" customFormat="1" x14ac:dyDescent="0.2">
      <c r="A268" s="93">
        <v>138</v>
      </c>
      <c r="B268" s="94">
        <v>8424</v>
      </c>
      <c r="C268" s="95" t="s">
        <v>584</v>
      </c>
      <c r="D268" s="96"/>
      <c r="E268" s="97"/>
      <c r="F268" s="98"/>
      <c r="G268" s="98"/>
      <c r="H268" s="98"/>
      <c r="I268" s="99"/>
      <c r="J268" s="99"/>
      <c r="K268" s="99"/>
      <c r="L268" s="99"/>
      <c r="M268" s="99"/>
    </row>
    <row r="269" spans="1:14" x14ac:dyDescent="0.2">
      <c r="A269" s="279">
        <v>132</v>
      </c>
      <c r="B269" s="101" t="s">
        <v>596</v>
      </c>
      <c r="C269" s="102" t="s">
        <v>290</v>
      </c>
      <c r="D269" s="281">
        <f>SUM(D131-D204)</f>
        <v>0</v>
      </c>
      <c r="E269" s="281">
        <f>SUM(E131-E204)</f>
        <v>0</v>
      </c>
    </row>
    <row r="270" spans="1:14" s="5" customFormat="1" ht="13.5" thickBot="1" x14ac:dyDescent="0.25">
      <c r="A270" s="280"/>
      <c r="B270" s="103"/>
      <c r="C270" s="104" t="s">
        <v>291</v>
      </c>
      <c r="D270" s="282"/>
      <c r="E270" s="282"/>
      <c r="F270" s="4"/>
      <c r="G270" s="4"/>
      <c r="H270" s="4"/>
      <c r="I270" s="2"/>
      <c r="J270" s="2"/>
      <c r="K270" s="2"/>
      <c r="L270" s="2"/>
      <c r="M270" s="2"/>
      <c r="N270" s="2"/>
    </row>
    <row r="272" spans="1:14" x14ac:dyDescent="0.2">
      <c r="A272" s="276" t="s">
        <v>137</v>
      </c>
      <c r="B272" s="277"/>
      <c r="C272" s="25" t="s">
        <v>138</v>
      </c>
      <c r="D272" s="52" t="s">
        <v>139</v>
      </c>
      <c r="E272" s="52" t="s">
        <v>139</v>
      </c>
    </row>
    <row r="273" spans="1:14" x14ac:dyDescent="0.2">
      <c r="A273" s="269" t="s">
        <v>140</v>
      </c>
      <c r="B273" s="270"/>
      <c r="C273" s="33" t="s">
        <v>292</v>
      </c>
      <c r="D273" s="52">
        <f>D131-D204-D269</f>
        <v>0</v>
      </c>
      <c r="E273" s="52">
        <f>E131-E204-E269</f>
        <v>0</v>
      </c>
    </row>
    <row r="274" spans="1:14" x14ac:dyDescent="0.2">
      <c r="A274" s="269" t="s">
        <v>142</v>
      </c>
      <c r="B274" s="270"/>
      <c r="C274" s="33" t="s">
        <v>293</v>
      </c>
      <c r="D274" s="52">
        <f>D269-D107</f>
        <v>0</v>
      </c>
      <c r="E274" s="52">
        <f>E269-E107</f>
        <v>0</v>
      </c>
    </row>
    <row r="275" spans="1:14" x14ac:dyDescent="0.2">
      <c r="A275" s="284" t="s">
        <v>294</v>
      </c>
      <c r="B275" s="285"/>
      <c r="C275" s="105" t="s">
        <v>295</v>
      </c>
      <c r="D275" s="288">
        <f>D260-F18</f>
        <v>0</v>
      </c>
      <c r="E275" s="290" t="s">
        <v>296</v>
      </c>
    </row>
    <row r="276" spans="1:14" x14ac:dyDescent="0.2">
      <c r="A276" s="286"/>
      <c r="B276" s="287"/>
      <c r="C276" s="106" t="s">
        <v>297</v>
      </c>
      <c r="D276" s="289"/>
      <c r="E276" s="291"/>
    </row>
    <row r="279" spans="1:14" s="109" customFormat="1" x14ac:dyDescent="0.2">
      <c r="A279" s="292" t="s">
        <v>0</v>
      </c>
      <c r="B279" s="292"/>
      <c r="C279" s="1" t="str">
        <f>C123</f>
        <v>ASHMDF</v>
      </c>
      <c r="D279" s="107"/>
      <c r="E279" s="3" t="s">
        <v>298</v>
      </c>
      <c r="F279" s="108"/>
      <c r="G279" s="108"/>
      <c r="H279" s="108"/>
      <c r="I279" s="107"/>
      <c r="J279" s="107"/>
      <c r="K279" s="107"/>
      <c r="L279" s="107"/>
      <c r="M279" s="107"/>
      <c r="N279" s="107"/>
    </row>
    <row r="280" spans="1:14" s="113" customFormat="1" x14ac:dyDescent="0.2">
      <c r="A280" s="110"/>
      <c r="B280" s="110"/>
      <c r="C280" s="283" t="s">
        <v>299</v>
      </c>
      <c r="D280" s="283"/>
      <c r="E280" s="107"/>
      <c r="F280" s="111"/>
      <c r="G280" s="111"/>
      <c r="H280" s="111"/>
      <c r="I280" s="112"/>
      <c r="J280" s="112"/>
      <c r="K280" s="112"/>
      <c r="L280" s="112"/>
      <c r="M280" s="112"/>
      <c r="N280" s="112"/>
    </row>
    <row r="281" spans="1:14" s="113" customFormat="1" x14ac:dyDescent="0.2">
      <c r="A281" s="110"/>
      <c r="B281" s="110"/>
      <c r="C281" s="110" t="s">
        <v>300</v>
      </c>
      <c r="D281" s="2" t="s">
        <v>589</v>
      </c>
      <c r="E281" s="107"/>
      <c r="F281" s="111"/>
      <c r="G281" s="111"/>
      <c r="H281" s="111"/>
      <c r="I281" s="112"/>
      <c r="J281" s="112"/>
      <c r="K281" s="112"/>
      <c r="L281" s="112"/>
      <c r="M281" s="112"/>
      <c r="N281" s="112"/>
    </row>
    <row r="282" spans="1:14" s="113" customFormat="1" ht="13.5" thickBot="1" x14ac:dyDescent="0.25">
      <c r="A282" s="110"/>
      <c r="B282" s="110"/>
      <c r="C282" s="109"/>
      <c r="D282" s="273" t="s">
        <v>147</v>
      </c>
      <c r="E282" s="273"/>
      <c r="F282" s="111"/>
      <c r="G282" s="111"/>
      <c r="H282" s="111"/>
      <c r="I282" s="112"/>
      <c r="J282" s="112"/>
      <c r="K282" s="112"/>
      <c r="L282" s="112"/>
      <c r="M282" s="112"/>
      <c r="N282" s="112"/>
    </row>
    <row r="283" spans="1:14" s="113" customFormat="1" x14ac:dyDescent="0.2">
      <c r="A283" s="114"/>
      <c r="B283" s="115"/>
      <c r="C283" s="116"/>
      <c r="D283" s="117" t="s">
        <v>301</v>
      </c>
      <c r="E283" s="118" t="s">
        <v>301</v>
      </c>
      <c r="F283" s="111"/>
      <c r="G283" s="111"/>
      <c r="H283" s="111"/>
      <c r="I283" s="112"/>
      <c r="J283" s="112"/>
      <c r="K283" s="112"/>
      <c r="L283" s="112"/>
      <c r="M283" s="112"/>
      <c r="N283" s="112"/>
    </row>
    <row r="284" spans="1:14" s="113" customFormat="1" x14ac:dyDescent="0.2">
      <c r="A284" s="119" t="s">
        <v>3</v>
      </c>
      <c r="B284" s="120" t="s">
        <v>302</v>
      </c>
      <c r="C284" s="121" t="s">
        <v>303</v>
      </c>
      <c r="D284" s="122" t="s">
        <v>304</v>
      </c>
      <c r="E284" s="123" t="s">
        <v>305</v>
      </c>
      <c r="F284" s="111"/>
      <c r="G284" s="111"/>
      <c r="H284" s="111"/>
      <c r="I284" s="112"/>
      <c r="J284" s="112"/>
      <c r="K284" s="112"/>
      <c r="L284" s="112"/>
      <c r="M284" s="112"/>
      <c r="N284" s="112"/>
    </row>
    <row r="285" spans="1:14" s="113" customFormat="1" x14ac:dyDescent="0.2">
      <c r="A285" s="124" t="s">
        <v>5</v>
      </c>
      <c r="B285" s="125" t="s">
        <v>306</v>
      </c>
      <c r="C285" s="126"/>
      <c r="D285" s="127"/>
      <c r="E285" s="128"/>
      <c r="F285" s="111"/>
      <c r="G285" s="111"/>
      <c r="H285" s="111"/>
      <c r="I285" s="112"/>
      <c r="J285" s="112"/>
      <c r="K285" s="112"/>
      <c r="L285" s="112"/>
      <c r="M285" s="112"/>
      <c r="N285" s="112"/>
    </row>
    <row r="286" spans="1:14" s="113" customFormat="1" x14ac:dyDescent="0.2">
      <c r="A286" s="124" t="s">
        <v>307</v>
      </c>
      <c r="B286" s="125" t="s">
        <v>308</v>
      </c>
      <c r="C286" s="125" t="s">
        <v>309</v>
      </c>
      <c r="D286" s="129" t="s">
        <v>310</v>
      </c>
      <c r="E286" s="130" t="s">
        <v>311</v>
      </c>
      <c r="F286" s="111"/>
      <c r="G286" s="111"/>
      <c r="H286" s="111"/>
      <c r="I286" s="112"/>
      <c r="J286" s="112"/>
      <c r="K286" s="112"/>
      <c r="L286" s="112"/>
      <c r="M286" s="112"/>
      <c r="N286" s="112"/>
    </row>
    <row r="287" spans="1:14" s="109" customFormat="1" x14ac:dyDescent="0.2">
      <c r="A287" s="131">
        <v>1</v>
      </c>
      <c r="B287" s="132" t="s">
        <v>8</v>
      </c>
      <c r="C287" s="133" t="s">
        <v>312</v>
      </c>
      <c r="D287" s="72">
        <f>D288+D289+D297</f>
        <v>101519</v>
      </c>
      <c r="E287" s="73">
        <f>E288+E289+E297</f>
        <v>331109</v>
      </c>
      <c r="F287" s="108"/>
      <c r="G287" s="108"/>
      <c r="H287" s="108"/>
      <c r="I287" s="107"/>
      <c r="J287" s="107"/>
      <c r="K287" s="107"/>
      <c r="L287" s="107"/>
      <c r="M287" s="107"/>
      <c r="N287" s="107"/>
    </row>
    <row r="288" spans="1:14" s="113" customFormat="1" x14ac:dyDescent="0.2">
      <c r="A288" s="131">
        <v>2</v>
      </c>
      <c r="B288" s="132">
        <v>1</v>
      </c>
      <c r="C288" s="134" t="s">
        <v>313</v>
      </c>
      <c r="D288" s="80">
        <v>14033000</v>
      </c>
      <c r="E288" s="135">
        <v>12967000</v>
      </c>
      <c r="F288" s="111"/>
      <c r="G288" s="111"/>
      <c r="H288" s="111"/>
      <c r="I288" s="112"/>
      <c r="J288" s="112"/>
      <c r="K288" s="112"/>
      <c r="L288" s="112"/>
      <c r="M288" s="112"/>
      <c r="N288" s="112"/>
    </row>
    <row r="289" spans="1:14" s="113" customFormat="1" x14ac:dyDescent="0.2">
      <c r="A289" s="131">
        <v>3</v>
      </c>
      <c r="B289" s="132">
        <v>2</v>
      </c>
      <c r="C289" s="134" t="s">
        <v>314</v>
      </c>
      <c r="D289" s="136">
        <f>SUM(D290:D296)</f>
        <v>0</v>
      </c>
      <c r="E289" s="137">
        <f>SUM(E290:E296)</f>
        <v>1410</v>
      </c>
      <c r="F289" s="111"/>
      <c r="G289" s="111"/>
      <c r="H289" s="111"/>
      <c r="I289" s="112"/>
      <c r="J289" s="112"/>
      <c r="K289" s="112"/>
      <c r="L289" s="112"/>
      <c r="M289" s="112"/>
      <c r="N289" s="112"/>
    </row>
    <row r="290" spans="1:14" s="113" customFormat="1" x14ac:dyDescent="0.2">
      <c r="A290" s="131">
        <v>4</v>
      </c>
      <c r="B290" s="138"/>
      <c r="C290" s="139" t="s">
        <v>315</v>
      </c>
      <c r="D290" s="140"/>
      <c r="E290" s="141"/>
      <c r="F290" s="111"/>
      <c r="G290" s="111"/>
      <c r="H290" s="111"/>
      <c r="I290" s="112"/>
      <c r="J290" s="112"/>
      <c r="K290" s="112"/>
      <c r="L290" s="112"/>
      <c r="M290" s="112"/>
      <c r="N290" s="112"/>
    </row>
    <row r="291" spans="1:14" s="113" customFormat="1" x14ac:dyDescent="0.2">
      <c r="A291" s="131">
        <v>5</v>
      </c>
      <c r="B291" s="138"/>
      <c r="C291" s="139" t="s">
        <v>316</v>
      </c>
      <c r="D291" s="140"/>
      <c r="E291" s="141"/>
      <c r="F291" s="111"/>
      <c r="G291" s="111"/>
      <c r="H291" s="111"/>
      <c r="I291" s="112"/>
      <c r="J291" s="112"/>
      <c r="K291" s="112"/>
      <c r="L291" s="112"/>
      <c r="M291" s="112"/>
      <c r="N291" s="112"/>
    </row>
    <row r="292" spans="1:14" s="113" customFormat="1" x14ac:dyDescent="0.2">
      <c r="A292" s="131">
        <v>6</v>
      </c>
      <c r="B292" s="138"/>
      <c r="C292" s="139" t="s">
        <v>317</v>
      </c>
      <c r="D292" s="140"/>
      <c r="E292" s="140"/>
      <c r="F292" s="111"/>
      <c r="G292" s="111"/>
      <c r="H292" s="111"/>
      <c r="I292" s="112"/>
      <c r="J292" s="112"/>
      <c r="K292" s="112"/>
      <c r="L292" s="112"/>
      <c r="M292" s="112"/>
      <c r="N292" s="112"/>
    </row>
    <row r="293" spans="1:14" s="113" customFormat="1" x14ac:dyDescent="0.2">
      <c r="A293" s="131">
        <v>7</v>
      </c>
      <c r="B293" s="138"/>
      <c r="C293" s="139" t="s">
        <v>318</v>
      </c>
      <c r="D293" s="140"/>
      <c r="E293" s="141">
        <v>1410</v>
      </c>
      <c r="F293" s="111"/>
      <c r="G293" s="111"/>
      <c r="H293" s="111"/>
      <c r="I293" s="112"/>
      <c r="J293" s="112"/>
      <c r="K293" s="112"/>
      <c r="L293" s="112"/>
      <c r="M293" s="112"/>
      <c r="N293" s="112"/>
    </row>
    <row r="294" spans="1:14" s="113" customFormat="1" x14ac:dyDescent="0.2">
      <c r="A294" s="131">
        <v>8</v>
      </c>
      <c r="B294" s="138"/>
      <c r="C294" s="139" t="s">
        <v>319</v>
      </c>
      <c r="D294" s="140"/>
      <c r="E294" s="141"/>
      <c r="F294" s="111"/>
      <c r="G294" s="111"/>
      <c r="H294" s="111"/>
      <c r="I294" s="112"/>
      <c r="J294" s="112"/>
      <c r="K294" s="112"/>
      <c r="L294" s="112"/>
      <c r="M294" s="112"/>
      <c r="N294" s="112"/>
    </row>
    <row r="295" spans="1:14" s="113" customFormat="1" x14ac:dyDescent="0.2">
      <c r="A295" s="131">
        <v>9</v>
      </c>
      <c r="B295" s="138"/>
      <c r="C295" s="139" t="s">
        <v>320</v>
      </c>
      <c r="D295" s="140"/>
      <c r="E295" s="141"/>
      <c r="F295" s="111"/>
      <c r="G295" s="111"/>
      <c r="H295" s="111"/>
      <c r="I295" s="112"/>
      <c r="J295" s="112"/>
      <c r="K295" s="112"/>
      <c r="L295" s="112"/>
      <c r="M295" s="112"/>
      <c r="N295" s="112"/>
    </row>
    <row r="296" spans="1:14" s="113" customFormat="1" x14ac:dyDescent="0.2">
      <c r="A296" s="131">
        <v>10</v>
      </c>
      <c r="B296" s="138"/>
      <c r="C296" s="139" t="s">
        <v>321</v>
      </c>
      <c r="D296" s="142"/>
      <c r="E296" s="141"/>
      <c r="F296" s="111"/>
      <c r="G296" s="111"/>
      <c r="H296" s="111"/>
      <c r="I296" s="112"/>
      <c r="J296" s="112"/>
      <c r="K296" s="112"/>
      <c r="L296" s="112"/>
      <c r="M296" s="112"/>
      <c r="N296" s="112"/>
    </row>
    <row r="297" spans="1:14" s="113" customFormat="1" x14ac:dyDescent="0.2">
      <c r="A297" s="131">
        <v>11</v>
      </c>
      <c r="B297" s="132">
        <v>3</v>
      </c>
      <c r="C297" s="134" t="s">
        <v>322</v>
      </c>
      <c r="D297" s="136">
        <f>SUM(D298:D303)</f>
        <v>-13931481</v>
      </c>
      <c r="E297" s="137">
        <f>SUM(E298:E303)</f>
        <v>-12637301</v>
      </c>
      <c r="F297" s="111"/>
      <c r="G297" s="111"/>
      <c r="H297" s="111"/>
      <c r="I297" s="112"/>
      <c r="J297" s="112"/>
      <c r="K297" s="112"/>
      <c r="L297" s="112"/>
      <c r="M297" s="112"/>
      <c r="N297" s="112"/>
    </row>
    <row r="298" spans="1:14" s="113" customFormat="1" x14ac:dyDescent="0.2">
      <c r="A298" s="131">
        <v>12</v>
      </c>
      <c r="B298" s="138"/>
      <c r="C298" s="139" t="s">
        <v>323</v>
      </c>
      <c r="D298" s="140">
        <v>-864351</v>
      </c>
      <c r="E298" s="141">
        <v>-857838</v>
      </c>
      <c r="F298" s="111"/>
      <c r="G298" s="111"/>
      <c r="H298" s="111"/>
      <c r="I298" s="112"/>
      <c r="J298" s="112"/>
      <c r="K298" s="112"/>
      <c r="L298" s="112"/>
      <c r="M298" s="112"/>
      <c r="N298" s="112"/>
    </row>
    <row r="299" spans="1:14" s="113" customFormat="1" x14ac:dyDescent="0.2">
      <c r="A299" s="131">
        <v>13</v>
      </c>
      <c r="B299" s="138"/>
      <c r="C299" s="139" t="s">
        <v>324</v>
      </c>
      <c r="D299" s="140">
        <v>-13067130</v>
      </c>
      <c r="E299" s="141">
        <v>-11779463</v>
      </c>
      <c r="F299" s="111"/>
      <c r="G299" s="111"/>
      <c r="H299" s="111"/>
      <c r="I299" s="112"/>
      <c r="J299" s="112"/>
      <c r="K299" s="112"/>
      <c r="L299" s="112"/>
      <c r="M299" s="112"/>
      <c r="N299" s="112"/>
    </row>
    <row r="300" spans="1:14" s="113" customFormat="1" x14ac:dyDescent="0.2">
      <c r="A300" s="131">
        <v>14</v>
      </c>
      <c r="B300" s="138"/>
      <c r="C300" s="139" t="s">
        <v>325</v>
      </c>
      <c r="D300" s="140"/>
      <c r="E300" s="141"/>
      <c r="F300" s="111"/>
      <c r="G300" s="111"/>
      <c r="H300" s="111"/>
      <c r="I300" s="112"/>
      <c r="J300" s="112"/>
      <c r="K300" s="112"/>
      <c r="L300" s="112"/>
      <c r="M300" s="112"/>
      <c r="N300" s="112"/>
    </row>
    <row r="301" spans="1:14" s="113" customFormat="1" x14ac:dyDescent="0.2">
      <c r="A301" s="131">
        <v>15</v>
      </c>
      <c r="B301" s="138"/>
      <c r="C301" s="139" t="s">
        <v>326</v>
      </c>
      <c r="D301" s="140"/>
      <c r="E301" s="141"/>
      <c r="F301" s="111"/>
      <c r="G301" s="111"/>
      <c r="H301" s="111"/>
      <c r="I301" s="112"/>
      <c r="J301" s="112"/>
      <c r="K301" s="112"/>
      <c r="L301" s="112"/>
      <c r="M301" s="112"/>
      <c r="N301" s="112"/>
    </row>
    <row r="302" spans="1:14" s="113" customFormat="1" x14ac:dyDescent="0.2">
      <c r="A302" s="131">
        <v>16</v>
      </c>
      <c r="B302" s="138"/>
      <c r="C302" s="139" t="s">
        <v>327</v>
      </c>
      <c r="D302" s="140"/>
      <c r="E302" s="141"/>
      <c r="F302" s="111"/>
      <c r="G302" s="111"/>
      <c r="H302" s="111"/>
      <c r="I302" s="112"/>
      <c r="J302" s="112"/>
      <c r="K302" s="112"/>
      <c r="L302" s="112"/>
      <c r="M302" s="112"/>
      <c r="N302" s="112"/>
    </row>
    <row r="303" spans="1:14" s="113" customFormat="1" x14ac:dyDescent="0.2">
      <c r="A303" s="131">
        <v>17</v>
      </c>
      <c r="B303" s="138"/>
      <c r="C303" s="139" t="s">
        <v>328</v>
      </c>
      <c r="D303" s="140"/>
      <c r="E303" s="141"/>
      <c r="F303" s="111"/>
      <c r="G303" s="111"/>
      <c r="H303" s="111"/>
      <c r="I303" s="112"/>
      <c r="J303" s="112"/>
      <c r="K303" s="112"/>
      <c r="L303" s="112"/>
      <c r="M303" s="112"/>
      <c r="N303" s="112"/>
    </row>
    <row r="304" spans="1:14" s="113" customFormat="1" x14ac:dyDescent="0.2">
      <c r="A304" s="131">
        <v>18</v>
      </c>
      <c r="B304" s="143" t="s">
        <v>329</v>
      </c>
      <c r="C304" s="133" t="s">
        <v>330</v>
      </c>
      <c r="D304" s="72">
        <f>SUM(D305:D313)</f>
        <v>0</v>
      </c>
      <c r="E304" s="73">
        <f>SUM(E305:E313)</f>
        <v>0</v>
      </c>
      <c r="F304" s="111"/>
      <c r="G304" s="111"/>
      <c r="H304" s="111"/>
      <c r="I304" s="112"/>
      <c r="J304" s="112"/>
      <c r="K304" s="112"/>
      <c r="L304" s="112"/>
      <c r="M304" s="112"/>
      <c r="N304" s="112"/>
    </row>
    <row r="305" spans="1:14" s="113" customFormat="1" x14ac:dyDescent="0.2">
      <c r="A305" s="131">
        <v>19</v>
      </c>
      <c r="B305" s="138"/>
      <c r="C305" s="139" t="s">
        <v>331</v>
      </c>
      <c r="D305" s="140"/>
      <c r="E305" s="141"/>
      <c r="F305" s="111"/>
      <c r="G305" s="111"/>
      <c r="H305" s="111"/>
      <c r="I305" s="112"/>
      <c r="J305" s="112"/>
      <c r="K305" s="112"/>
      <c r="L305" s="112"/>
      <c r="M305" s="112"/>
      <c r="N305" s="112"/>
    </row>
    <row r="306" spans="1:14" s="113" customFormat="1" x14ac:dyDescent="0.2">
      <c r="A306" s="131">
        <v>20</v>
      </c>
      <c r="B306" s="138"/>
      <c r="C306" s="139" t="s">
        <v>332</v>
      </c>
      <c r="D306" s="140"/>
      <c r="E306" s="141"/>
      <c r="F306" s="111"/>
      <c r="G306" s="111"/>
      <c r="H306" s="111"/>
      <c r="I306" s="112"/>
      <c r="J306" s="112"/>
      <c r="K306" s="112"/>
      <c r="L306" s="112"/>
      <c r="M306" s="112"/>
      <c r="N306" s="112"/>
    </row>
    <row r="307" spans="1:14" s="113" customFormat="1" x14ac:dyDescent="0.2">
      <c r="A307" s="131">
        <v>21</v>
      </c>
      <c r="B307" s="138"/>
      <c r="C307" s="139" t="s">
        <v>333</v>
      </c>
      <c r="D307" s="140"/>
      <c r="E307" s="141"/>
      <c r="F307" s="111"/>
      <c r="G307" s="111"/>
      <c r="H307" s="111"/>
      <c r="I307" s="112"/>
      <c r="J307" s="112"/>
      <c r="K307" s="112"/>
      <c r="L307" s="112"/>
      <c r="M307" s="112"/>
      <c r="N307" s="112"/>
    </row>
    <row r="308" spans="1:14" s="113" customFormat="1" x14ac:dyDescent="0.2">
      <c r="A308" s="131">
        <v>22</v>
      </c>
      <c r="B308" s="132"/>
      <c r="C308" s="139" t="s">
        <v>334</v>
      </c>
      <c r="D308" s="140"/>
      <c r="E308" s="141"/>
      <c r="F308" s="111"/>
      <c r="G308" s="111"/>
      <c r="H308" s="111"/>
      <c r="I308" s="112"/>
      <c r="J308" s="112"/>
      <c r="K308" s="112"/>
      <c r="L308" s="112"/>
      <c r="M308" s="112"/>
      <c r="N308" s="112"/>
    </row>
    <row r="309" spans="1:14" s="113" customFormat="1" x14ac:dyDescent="0.2">
      <c r="A309" s="131">
        <v>23</v>
      </c>
      <c r="B309" s="132"/>
      <c r="C309" s="139" t="s">
        <v>335</v>
      </c>
      <c r="D309" s="140"/>
      <c r="E309" s="141"/>
      <c r="F309" s="111"/>
      <c r="G309" s="111"/>
      <c r="H309" s="111"/>
      <c r="I309" s="112"/>
      <c r="J309" s="112"/>
      <c r="K309" s="112"/>
      <c r="L309" s="112"/>
      <c r="M309" s="112"/>
      <c r="N309" s="112"/>
    </row>
    <row r="310" spans="1:14" s="113" customFormat="1" x14ac:dyDescent="0.2">
      <c r="A310" s="131">
        <v>24</v>
      </c>
      <c r="B310" s="132"/>
      <c r="C310" s="139" t="s">
        <v>336</v>
      </c>
      <c r="D310" s="140"/>
      <c r="E310" s="141"/>
      <c r="F310" s="111"/>
      <c r="G310" s="111"/>
      <c r="H310" s="111"/>
      <c r="I310" s="112"/>
      <c r="J310" s="112"/>
      <c r="K310" s="112"/>
      <c r="L310" s="112"/>
      <c r="M310" s="112"/>
      <c r="N310" s="112"/>
    </row>
    <row r="311" spans="1:14" s="113" customFormat="1" x14ac:dyDescent="0.2">
      <c r="A311" s="131">
        <v>25</v>
      </c>
      <c r="B311" s="138"/>
      <c r="C311" s="144" t="s">
        <v>337</v>
      </c>
      <c r="D311" s="140"/>
      <c r="E311" s="141"/>
      <c r="F311" s="111"/>
      <c r="G311" s="111"/>
      <c r="H311" s="111"/>
      <c r="I311" s="112"/>
      <c r="J311" s="112"/>
      <c r="K311" s="112"/>
      <c r="L311" s="112"/>
      <c r="M311" s="112"/>
      <c r="N311" s="112"/>
    </row>
    <row r="312" spans="1:14" s="113" customFormat="1" x14ac:dyDescent="0.2">
      <c r="A312" s="131">
        <v>26</v>
      </c>
      <c r="B312" s="138"/>
      <c r="C312" s="144" t="s">
        <v>338</v>
      </c>
      <c r="D312" s="140"/>
      <c r="E312" s="141"/>
      <c r="F312" s="111"/>
      <c r="G312" s="111"/>
      <c r="H312" s="111"/>
      <c r="I312" s="112"/>
      <c r="J312" s="112"/>
      <c r="K312" s="112"/>
      <c r="L312" s="112"/>
      <c r="M312" s="112"/>
      <c r="N312" s="112"/>
    </row>
    <row r="313" spans="1:14" s="113" customFormat="1" x14ac:dyDescent="0.2">
      <c r="A313" s="131">
        <v>27</v>
      </c>
      <c r="B313" s="138"/>
      <c r="C313" s="144" t="s">
        <v>339</v>
      </c>
      <c r="D313" s="140"/>
      <c r="E313" s="141"/>
      <c r="F313" s="111"/>
      <c r="G313" s="111"/>
      <c r="H313" s="111"/>
      <c r="I313" s="112"/>
      <c r="J313" s="112"/>
      <c r="K313" s="112"/>
      <c r="L313" s="112"/>
      <c r="M313" s="112"/>
      <c r="N313" s="112"/>
    </row>
    <row r="314" spans="1:14" s="113" customFormat="1" x14ac:dyDescent="0.2">
      <c r="A314" s="131">
        <v>28</v>
      </c>
      <c r="B314" s="143" t="s">
        <v>340</v>
      </c>
      <c r="C314" s="133" t="s">
        <v>341</v>
      </c>
      <c r="D314" s="72">
        <f>SUM(D315:D317)</f>
        <v>-101519</v>
      </c>
      <c r="E314" s="73">
        <f>SUM(E315:E317)</f>
        <v>-331109</v>
      </c>
      <c r="F314" s="111"/>
      <c r="G314" s="111"/>
      <c r="H314" s="111"/>
      <c r="I314" s="112"/>
      <c r="J314" s="112"/>
      <c r="K314" s="112"/>
      <c r="L314" s="112"/>
      <c r="M314" s="112"/>
      <c r="N314" s="112"/>
    </row>
    <row r="315" spans="1:14" s="113" customFormat="1" x14ac:dyDescent="0.2">
      <c r="A315" s="131">
        <v>29</v>
      </c>
      <c r="B315" s="138"/>
      <c r="C315" s="144" t="s">
        <v>342</v>
      </c>
      <c r="D315" s="140"/>
      <c r="E315" s="80">
        <v>-1410</v>
      </c>
      <c r="F315" s="111"/>
      <c r="G315" s="111"/>
      <c r="H315" s="111"/>
      <c r="I315" s="112"/>
      <c r="J315" s="112"/>
      <c r="K315" s="112"/>
      <c r="L315" s="112"/>
      <c r="M315" s="112"/>
      <c r="N315" s="112"/>
    </row>
    <row r="316" spans="1:14" s="113" customFormat="1" x14ac:dyDescent="0.2">
      <c r="A316" s="131">
        <v>30</v>
      </c>
      <c r="B316" s="145"/>
      <c r="C316" s="144" t="s">
        <v>343</v>
      </c>
      <c r="D316" s="140">
        <v>-101519</v>
      </c>
      <c r="E316" s="80">
        <v>-329699</v>
      </c>
      <c r="F316" s="111"/>
      <c r="G316" s="111"/>
      <c r="H316" s="111"/>
      <c r="I316" s="112"/>
      <c r="J316" s="112"/>
      <c r="K316" s="112"/>
      <c r="L316" s="112"/>
      <c r="M316" s="112"/>
      <c r="N316" s="112"/>
    </row>
    <row r="317" spans="1:14" s="113" customFormat="1" x14ac:dyDescent="0.2">
      <c r="A317" s="131">
        <v>31</v>
      </c>
      <c r="B317" s="138"/>
      <c r="C317" s="144" t="s">
        <v>344</v>
      </c>
      <c r="D317" s="140"/>
      <c r="E317" s="141"/>
      <c r="F317" s="111"/>
      <c r="G317" s="111"/>
      <c r="H317" s="111"/>
      <c r="I317" s="112"/>
      <c r="J317" s="112"/>
      <c r="K317" s="112"/>
      <c r="L317" s="112"/>
      <c r="M317" s="112"/>
      <c r="N317" s="112"/>
    </row>
    <row r="318" spans="1:14" s="113" customFormat="1" x14ac:dyDescent="0.2">
      <c r="A318" s="131">
        <v>32</v>
      </c>
      <c r="B318" s="132" t="s">
        <v>345</v>
      </c>
      <c r="C318" s="134" t="s">
        <v>346</v>
      </c>
      <c r="D318" s="72">
        <f>SUM(D287+D304+D314)</f>
        <v>0</v>
      </c>
      <c r="E318" s="73">
        <f>SUM(E287+E304+E314)</f>
        <v>0</v>
      </c>
      <c r="F318" s="111"/>
      <c r="G318" s="111"/>
      <c r="H318" s="111"/>
      <c r="I318" s="112"/>
      <c r="J318" s="112"/>
      <c r="K318" s="112"/>
      <c r="L318" s="112"/>
      <c r="M318" s="112"/>
      <c r="N318" s="112"/>
    </row>
    <row r="319" spans="1:14" s="113" customFormat="1" x14ac:dyDescent="0.2">
      <c r="A319" s="131">
        <v>33</v>
      </c>
      <c r="B319" s="132" t="s">
        <v>347</v>
      </c>
      <c r="C319" s="134" t="s">
        <v>348</v>
      </c>
      <c r="D319" s="72">
        <v>0.48000000044703484</v>
      </c>
      <c r="E319" s="73">
        <v>-1.9999999552965164E-2</v>
      </c>
      <c r="F319" s="111"/>
      <c r="G319" s="111"/>
      <c r="H319" s="111"/>
      <c r="I319" s="112"/>
      <c r="J319" s="112"/>
      <c r="K319" s="112"/>
      <c r="L319" s="112"/>
      <c r="M319" s="112"/>
      <c r="N319" s="112"/>
    </row>
    <row r="320" spans="1:14" s="113" customFormat="1" ht="13.5" thickBot="1" x14ac:dyDescent="0.25">
      <c r="A320" s="146">
        <v>34</v>
      </c>
      <c r="B320" s="147" t="s">
        <v>349</v>
      </c>
      <c r="C320" s="148" t="s">
        <v>350</v>
      </c>
      <c r="D320" s="149">
        <f>D318+D319</f>
        <v>0.48000000044703484</v>
      </c>
      <c r="E320" s="149">
        <f>E318+E319</f>
        <v>-1.9999999552965164E-2</v>
      </c>
      <c r="F320" s="111"/>
      <c r="G320" s="111"/>
      <c r="H320" s="111"/>
      <c r="I320" s="112"/>
      <c r="J320" s="112"/>
      <c r="K320" s="112"/>
      <c r="L320" s="112"/>
      <c r="M320" s="112"/>
      <c r="N320" s="112"/>
    </row>
    <row r="321" spans="1:15" s="113" customFormat="1" x14ac:dyDescent="0.2">
      <c r="A321" s="110"/>
      <c r="B321" s="150"/>
      <c r="C321" s="151"/>
      <c r="D321" s="152"/>
      <c r="E321" s="152"/>
      <c r="F321" s="111"/>
      <c r="G321" s="111"/>
      <c r="H321" s="111"/>
      <c r="I321" s="112"/>
      <c r="J321" s="112"/>
      <c r="K321" s="112"/>
      <c r="L321" s="112"/>
      <c r="M321" s="112"/>
      <c r="N321" s="112"/>
    </row>
    <row r="322" spans="1:15" s="113" customFormat="1" x14ac:dyDescent="0.2">
      <c r="A322" s="276" t="s">
        <v>351</v>
      </c>
      <c r="B322" s="277"/>
      <c r="C322" s="25" t="s">
        <v>138</v>
      </c>
      <c r="D322" s="52" t="s">
        <v>139</v>
      </c>
      <c r="E322" s="52" t="s">
        <v>139</v>
      </c>
      <c r="F322" s="111"/>
      <c r="G322" s="111"/>
      <c r="H322" s="111"/>
      <c r="I322" s="112"/>
      <c r="J322" s="112"/>
      <c r="K322" s="112"/>
      <c r="L322" s="112"/>
      <c r="M322" s="112"/>
      <c r="N322" s="112"/>
    </row>
    <row r="323" spans="1:15" s="113" customFormat="1" x14ac:dyDescent="0.2">
      <c r="A323" s="284" t="s">
        <v>352</v>
      </c>
      <c r="B323" s="285"/>
      <c r="C323" s="153" t="s">
        <v>353</v>
      </c>
      <c r="D323" s="288">
        <f>D320-D10</f>
        <v>0.48000000044703484</v>
      </c>
      <c r="E323" s="288">
        <f>E320-E10</f>
        <v>-1.9999999552965164E-2</v>
      </c>
      <c r="F323" s="111"/>
      <c r="G323" s="111"/>
      <c r="H323" s="111"/>
      <c r="I323" s="112"/>
      <c r="J323" s="112"/>
      <c r="K323" s="112"/>
      <c r="L323" s="112"/>
      <c r="M323" s="112"/>
      <c r="N323" s="112"/>
    </row>
    <row r="324" spans="1:15" s="113" customFormat="1" x14ac:dyDescent="0.2">
      <c r="A324" s="286"/>
      <c r="B324" s="287"/>
      <c r="C324" s="154" t="s">
        <v>354</v>
      </c>
      <c r="D324" s="289"/>
      <c r="E324" s="289"/>
      <c r="F324" s="111"/>
      <c r="G324" s="111"/>
      <c r="H324" s="111"/>
      <c r="I324" s="112"/>
      <c r="J324" s="112"/>
      <c r="K324" s="112"/>
      <c r="L324" s="112"/>
      <c r="M324" s="112"/>
      <c r="N324" s="112"/>
    </row>
    <row r="327" spans="1:15" s="5" customFormat="1" x14ac:dyDescent="0.2">
      <c r="A327" s="53" t="s">
        <v>355</v>
      </c>
      <c r="B327" s="55"/>
      <c r="C327" s="1" t="str">
        <f>C1</f>
        <v>ASHMDF</v>
      </c>
      <c r="D327" s="155"/>
      <c r="E327" s="155"/>
      <c r="F327" s="156"/>
      <c r="G327" s="156"/>
      <c r="H327" s="157" t="s">
        <v>356</v>
      </c>
      <c r="I327" s="158"/>
      <c r="J327" s="159"/>
      <c r="K327" s="159"/>
      <c r="L327" s="159"/>
      <c r="M327" s="159"/>
      <c r="N327" s="159"/>
    </row>
    <row r="328" spans="1:15" x14ac:dyDescent="0.2">
      <c r="A328" s="6"/>
      <c r="B328" s="283" t="s">
        <v>357</v>
      </c>
      <c r="C328" s="283"/>
      <c r="D328" s="283"/>
      <c r="E328" s="283"/>
      <c r="F328" s="156"/>
      <c r="G328" s="156"/>
      <c r="H328" s="156"/>
      <c r="I328" s="158"/>
      <c r="J328" s="160"/>
      <c r="K328" s="160"/>
      <c r="L328" s="160"/>
      <c r="M328" s="160"/>
      <c r="N328" s="160"/>
    </row>
    <row r="329" spans="1:15" x14ac:dyDescent="0.2">
      <c r="A329" s="6"/>
      <c r="B329" s="55"/>
      <c r="C329" s="55"/>
      <c r="D329" s="2" t="s">
        <v>589</v>
      </c>
      <c r="E329" s="155"/>
      <c r="F329" s="156"/>
      <c r="G329" s="156"/>
      <c r="H329" s="156" t="s">
        <v>147</v>
      </c>
      <c r="I329" s="158"/>
      <c r="J329" s="160"/>
      <c r="K329" s="160"/>
      <c r="L329" s="160"/>
      <c r="M329" s="160"/>
      <c r="N329" s="160"/>
    </row>
    <row r="330" spans="1:15" ht="13.5" thickBot="1" x14ac:dyDescent="0.25">
      <c r="A330" s="6"/>
      <c r="B330" s="55"/>
      <c r="C330" s="55"/>
      <c r="D330" s="155"/>
      <c r="E330" s="155"/>
      <c r="F330" s="156"/>
      <c r="G330" s="156"/>
      <c r="H330" s="156"/>
      <c r="I330" s="158"/>
      <c r="J330" s="160"/>
      <c r="K330" s="160"/>
      <c r="L330" s="160"/>
      <c r="M330" s="160"/>
      <c r="N330" s="160"/>
    </row>
    <row r="331" spans="1:15" x14ac:dyDescent="0.2">
      <c r="A331" s="58"/>
      <c r="B331" s="59"/>
      <c r="C331" s="161"/>
      <c r="D331" s="162" t="s">
        <v>358</v>
      </c>
      <c r="E331" s="163"/>
      <c r="F331" s="163" t="s">
        <v>359</v>
      </c>
      <c r="G331" s="162" t="s">
        <v>360</v>
      </c>
      <c r="H331" s="162" t="s">
        <v>360</v>
      </c>
      <c r="I331" s="164" t="s">
        <v>361</v>
      </c>
      <c r="J331" s="160"/>
      <c r="K331" s="160"/>
      <c r="L331" s="160"/>
      <c r="M331" s="160"/>
      <c r="N331" s="160"/>
    </row>
    <row r="332" spans="1:15" x14ac:dyDescent="0.2">
      <c r="A332" s="62" t="s">
        <v>3</v>
      </c>
      <c r="B332" s="15" t="s">
        <v>362</v>
      </c>
      <c r="C332" s="15" t="s">
        <v>7</v>
      </c>
      <c r="D332" s="165" t="s">
        <v>363</v>
      </c>
      <c r="E332" s="165" t="s">
        <v>364</v>
      </c>
      <c r="F332" s="165" t="s">
        <v>365</v>
      </c>
      <c r="G332" s="165" t="s">
        <v>366</v>
      </c>
      <c r="H332" s="165" t="s">
        <v>367</v>
      </c>
      <c r="I332" s="166" t="s">
        <v>368</v>
      </c>
      <c r="J332" s="160"/>
    </row>
    <row r="333" spans="1:15" x14ac:dyDescent="0.2">
      <c r="A333" s="66" t="s">
        <v>5</v>
      </c>
      <c r="B333" s="20"/>
      <c r="C333" s="20"/>
      <c r="D333" s="167" t="s">
        <v>369</v>
      </c>
      <c r="E333" s="167"/>
      <c r="F333" s="167" t="s">
        <v>370</v>
      </c>
      <c r="G333" s="167" t="s">
        <v>371</v>
      </c>
      <c r="H333" s="167" t="s">
        <v>371</v>
      </c>
      <c r="I333" s="168" t="s">
        <v>372</v>
      </c>
      <c r="J333" s="160"/>
      <c r="K333" s="160"/>
      <c r="L333" s="160"/>
      <c r="M333" s="160"/>
      <c r="N333" s="160"/>
    </row>
    <row r="334" spans="1:15" x14ac:dyDescent="0.2">
      <c r="A334" s="66" t="s">
        <v>155</v>
      </c>
      <c r="B334" s="20" t="s">
        <v>156</v>
      </c>
      <c r="C334" s="20" t="s">
        <v>157</v>
      </c>
      <c r="D334" s="167">
        <v>1</v>
      </c>
      <c r="E334" s="167">
        <v>2</v>
      </c>
      <c r="F334" s="169">
        <v>3</v>
      </c>
      <c r="G334" s="169">
        <v>4</v>
      </c>
      <c r="H334" s="169">
        <v>5</v>
      </c>
      <c r="I334" s="168">
        <v>6</v>
      </c>
      <c r="J334" s="160"/>
      <c r="K334" s="160"/>
      <c r="L334" s="160"/>
      <c r="M334" s="160"/>
      <c r="N334" s="160"/>
    </row>
    <row r="335" spans="1:15" x14ac:dyDescent="0.2">
      <c r="A335" s="39">
        <v>1</v>
      </c>
      <c r="B335" s="24">
        <v>101</v>
      </c>
      <c r="C335" s="25" t="s">
        <v>373</v>
      </c>
      <c r="D335" s="31">
        <f>E104</f>
        <v>1080273</v>
      </c>
      <c r="E335" s="170"/>
      <c r="F335" s="170"/>
      <c r="H335" s="171">
        <v>20190</v>
      </c>
      <c r="I335" s="172">
        <f>SUM(D335:H335)</f>
        <v>1100463</v>
      </c>
      <c r="J335" s="160"/>
      <c r="K335" s="160"/>
      <c r="L335" s="160"/>
      <c r="M335" s="160"/>
      <c r="N335" s="160"/>
    </row>
    <row r="336" spans="1:15" s="5" customFormat="1" x14ac:dyDescent="0.2">
      <c r="A336" s="39">
        <v>2</v>
      </c>
      <c r="B336" s="24"/>
      <c r="C336" s="25" t="s">
        <v>374</v>
      </c>
      <c r="D336" s="173">
        <f t="shared" ref="D336:I336" si="1">D337+D350</f>
        <v>0</v>
      </c>
      <c r="E336" s="173">
        <f t="shared" si="1"/>
        <v>0</v>
      </c>
      <c r="F336" s="173">
        <f t="shared" si="1"/>
        <v>-224273</v>
      </c>
      <c r="G336" s="173">
        <f t="shared" si="1"/>
        <v>0</v>
      </c>
      <c r="H336" s="173">
        <f t="shared" si="1"/>
        <v>0</v>
      </c>
      <c r="I336" s="172">
        <f t="shared" si="1"/>
        <v>-224273</v>
      </c>
      <c r="J336" s="159"/>
      <c r="K336" s="160"/>
      <c r="L336" s="160"/>
      <c r="M336" s="160"/>
      <c r="N336" s="160"/>
      <c r="O336" s="7"/>
    </row>
    <row r="337" spans="1:15" s="5" customFormat="1" x14ac:dyDescent="0.2">
      <c r="A337" s="39">
        <v>3</v>
      </c>
      <c r="B337" s="24"/>
      <c r="C337" s="25" t="s">
        <v>375</v>
      </c>
      <c r="D337" s="173">
        <f t="shared" ref="D337:I337" si="2">SUM(D338:D349)</f>
        <v>0</v>
      </c>
      <c r="E337" s="173">
        <f t="shared" si="2"/>
        <v>0</v>
      </c>
      <c r="F337" s="173">
        <f t="shared" si="2"/>
        <v>-224273</v>
      </c>
      <c r="G337" s="173">
        <f t="shared" si="2"/>
        <v>0</v>
      </c>
      <c r="H337" s="173">
        <f>SUM(H338:H349)</f>
        <v>0</v>
      </c>
      <c r="I337" s="172">
        <f t="shared" si="2"/>
        <v>-224273</v>
      </c>
      <c r="J337" s="159"/>
      <c r="K337" s="160"/>
      <c r="L337" s="160"/>
      <c r="M337" s="160"/>
      <c r="N337" s="160"/>
      <c r="O337" s="7"/>
    </row>
    <row r="338" spans="1:15" x14ac:dyDescent="0.2">
      <c r="A338" s="39">
        <v>4</v>
      </c>
      <c r="B338" s="28" t="s">
        <v>376</v>
      </c>
      <c r="C338" s="33" t="s">
        <v>377</v>
      </c>
      <c r="D338" s="174"/>
      <c r="E338" s="175"/>
      <c r="F338" s="175"/>
      <c r="G338" s="175"/>
      <c r="H338" s="175"/>
      <c r="I338" s="176">
        <f>SUM(D338:H338)</f>
        <v>0</v>
      </c>
      <c r="J338" s="160"/>
      <c r="K338" s="160"/>
      <c r="L338" s="160"/>
      <c r="M338" s="160"/>
      <c r="N338" s="160"/>
    </row>
    <row r="339" spans="1:15" x14ac:dyDescent="0.2">
      <c r="A339" s="39">
        <v>5</v>
      </c>
      <c r="B339" s="29" t="s">
        <v>378</v>
      </c>
      <c r="C339" s="33" t="s">
        <v>379</v>
      </c>
      <c r="D339" s="174"/>
      <c r="E339" s="175"/>
      <c r="F339" s="175"/>
      <c r="G339" s="175"/>
      <c r="H339" s="175"/>
      <c r="I339" s="176">
        <f t="shared" ref="I339:I352" si="3">SUM(D339:H339)</f>
        <v>0</v>
      </c>
      <c r="J339" s="160"/>
      <c r="K339" s="160"/>
      <c r="L339" s="160"/>
      <c r="M339" s="160"/>
      <c r="N339" s="160"/>
    </row>
    <row r="340" spans="1:15" x14ac:dyDescent="0.2">
      <c r="A340" s="39">
        <v>6</v>
      </c>
      <c r="B340" s="29" t="s">
        <v>380</v>
      </c>
      <c r="C340" s="33" t="s">
        <v>381</v>
      </c>
      <c r="D340" s="174"/>
      <c r="E340" s="175"/>
      <c r="F340" s="175"/>
      <c r="G340" s="175"/>
      <c r="H340" s="175"/>
      <c r="I340" s="176">
        <f t="shared" si="3"/>
        <v>0</v>
      </c>
      <c r="J340" s="160"/>
      <c r="K340" s="160"/>
      <c r="L340" s="160"/>
      <c r="M340" s="160"/>
      <c r="N340" s="160"/>
    </row>
    <row r="341" spans="1:15" x14ac:dyDescent="0.2">
      <c r="A341" s="39">
        <v>7</v>
      </c>
      <c r="B341" s="29">
        <v>12</v>
      </c>
      <c r="C341" s="33" t="s">
        <v>382</v>
      </c>
      <c r="D341" s="174"/>
      <c r="E341" s="175"/>
      <c r="G341" s="174"/>
      <c r="H341" s="174"/>
      <c r="I341" s="176">
        <f>SUM(D341:H341)</f>
        <v>0</v>
      </c>
      <c r="J341" s="160"/>
      <c r="K341" s="160"/>
      <c r="L341" s="160"/>
      <c r="M341" s="160"/>
      <c r="N341" s="160"/>
    </row>
    <row r="342" spans="1:15" x14ac:dyDescent="0.2">
      <c r="A342" s="39">
        <v>8</v>
      </c>
      <c r="B342" s="29">
        <v>85</v>
      </c>
      <c r="C342" s="33" t="s">
        <v>383</v>
      </c>
      <c r="D342" s="174"/>
      <c r="E342" s="175"/>
      <c r="F342" s="177"/>
      <c r="G342" s="171"/>
      <c r="H342" s="171"/>
      <c r="I342" s="176">
        <f t="shared" si="3"/>
        <v>0</v>
      </c>
      <c r="J342" s="160"/>
      <c r="K342" s="160"/>
      <c r="L342" s="160"/>
      <c r="M342" s="160"/>
      <c r="N342" s="160"/>
    </row>
    <row r="343" spans="1:15" x14ac:dyDescent="0.2">
      <c r="A343" s="39">
        <v>9</v>
      </c>
      <c r="B343" s="29">
        <v>111</v>
      </c>
      <c r="C343" s="33" t="s">
        <v>384</v>
      </c>
      <c r="D343" s="174"/>
      <c r="E343" s="177"/>
      <c r="F343" s="177"/>
      <c r="G343" s="177"/>
      <c r="H343" s="177"/>
      <c r="I343" s="176">
        <f>SUM(D343:H343)</f>
        <v>0</v>
      </c>
      <c r="J343" s="160"/>
      <c r="K343" s="160"/>
      <c r="L343" s="160"/>
      <c r="M343" s="160"/>
      <c r="N343" s="160"/>
    </row>
    <row r="344" spans="1:15" x14ac:dyDescent="0.2">
      <c r="A344" s="39">
        <v>10</v>
      </c>
      <c r="B344" s="28">
        <v>115</v>
      </c>
      <c r="C344" s="33" t="s">
        <v>385</v>
      </c>
      <c r="D344" s="174"/>
      <c r="E344" s="177"/>
      <c r="F344" s="177"/>
      <c r="G344" s="177"/>
      <c r="H344" s="177"/>
      <c r="I344" s="176">
        <f t="shared" si="3"/>
        <v>0</v>
      </c>
      <c r="J344" s="160"/>
      <c r="K344" s="160"/>
      <c r="L344" s="160"/>
      <c r="M344" s="160"/>
      <c r="N344" s="160"/>
    </row>
    <row r="345" spans="1:15" x14ac:dyDescent="0.2">
      <c r="A345" s="39">
        <v>11</v>
      </c>
      <c r="B345" s="28">
        <v>15</v>
      </c>
      <c r="C345" s="33" t="s">
        <v>386</v>
      </c>
      <c r="D345" s="174"/>
      <c r="E345" s="177"/>
      <c r="F345" s="177"/>
      <c r="G345" s="177"/>
      <c r="H345" s="177"/>
      <c r="I345" s="176">
        <f t="shared" si="3"/>
        <v>0</v>
      </c>
      <c r="J345" s="160"/>
      <c r="K345" s="160"/>
      <c r="L345" s="160"/>
      <c r="M345" s="160"/>
      <c r="N345" s="160"/>
    </row>
    <row r="346" spans="1:15" x14ac:dyDescent="0.2">
      <c r="A346" s="39">
        <v>13</v>
      </c>
      <c r="B346" s="28">
        <v>1013</v>
      </c>
      <c r="C346" s="33" t="s">
        <v>387</v>
      </c>
      <c r="D346" s="174"/>
      <c r="E346" s="177"/>
      <c r="F346" s="177">
        <v>-224273</v>
      </c>
      <c r="G346" s="177"/>
      <c r="H346" s="177"/>
      <c r="I346" s="176">
        <f t="shared" si="3"/>
        <v>-224273</v>
      </c>
      <c r="J346" s="160"/>
      <c r="K346" s="160"/>
      <c r="L346" s="160"/>
      <c r="M346" s="160"/>
      <c r="N346" s="160"/>
    </row>
    <row r="347" spans="1:15" x14ac:dyDescent="0.2">
      <c r="A347" s="39">
        <v>14</v>
      </c>
      <c r="B347" s="28">
        <v>1015</v>
      </c>
      <c r="C347" s="33" t="s">
        <v>388</v>
      </c>
      <c r="D347" s="174"/>
      <c r="E347" s="177"/>
      <c r="F347" s="177"/>
      <c r="G347" s="177"/>
      <c r="H347" s="177"/>
      <c r="I347" s="176">
        <f t="shared" si="3"/>
        <v>0</v>
      </c>
      <c r="J347" s="160"/>
      <c r="K347" s="160"/>
      <c r="L347" s="160"/>
      <c r="M347" s="160"/>
      <c r="N347" s="160"/>
    </row>
    <row r="348" spans="1:15" x14ac:dyDescent="0.2">
      <c r="A348" s="39">
        <v>15</v>
      </c>
      <c r="B348" s="29" t="s">
        <v>131</v>
      </c>
      <c r="C348" s="33" t="s">
        <v>389</v>
      </c>
      <c r="D348" s="174"/>
      <c r="E348" s="177"/>
      <c r="F348" s="177"/>
      <c r="G348" s="177"/>
      <c r="H348" s="177"/>
      <c r="I348" s="176">
        <f t="shared" si="3"/>
        <v>0</v>
      </c>
      <c r="J348" s="160"/>
      <c r="K348" s="160"/>
      <c r="L348" s="160"/>
      <c r="M348" s="160"/>
      <c r="N348" s="160"/>
    </row>
    <row r="349" spans="1:15" x14ac:dyDescent="0.2">
      <c r="A349" s="39">
        <v>16</v>
      </c>
      <c r="B349" s="28">
        <v>109</v>
      </c>
      <c r="C349" s="33" t="s">
        <v>390</v>
      </c>
      <c r="D349" s="174"/>
      <c r="E349" s="177"/>
      <c r="F349" s="177"/>
      <c r="G349" s="177"/>
      <c r="H349" s="177"/>
      <c r="I349" s="176">
        <f t="shared" si="3"/>
        <v>0</v>
      </c>
      <c r="J349" s="160"/>
      <c r="K349" s="160"/>
      <c r="L349" s="160"/>
      <c r="M349" s="160"/>
      <c r="N349" s="160"/>
    </row>
    <row r="350" spans="1:15" x14ac:dyDescent="0.2">
      <c r="A350" s="39">
        <v>17</v>
      </c>
      <c r="B350" s="24"/>
      <c r="C350" s="25" t="s">
        <v>391</v>
      </c>
      <c r="D350" s="170"/>
      <c r="E350" s="170"/>
      <c r="F350" s="170"/>
      <c r="G350" s="170"/>
      <c r="H350" s="170"/>
      <c r="I350" s="178">
        <f>SUM(I351:I352)</f>
        <v>0</v>
      </c>
      <c r="J350" s="160"/>
      <c r="K350" s="160"/>
      <c r="L350" s="160"/>
      <c r="M350" s="160"/>
      <c r="N350" s="160"/>
    </row>
    <row r="351" spans="1:15" x14ac:dyDescent="0.2">
      <c r="A351" s="39">
        <v>18</v>
      </c>
      <c r="B351" s="28" t="s">
        <v>392</v>
      </c>
      <c r="C351" s="33" t="s">
        <v>393</v>
      </c>
      <c r="D351" s="174">
        <v>0</v>
      </c>
      <c r="E351" s="175"/>
      <c r="F351" s="175"/>
      <c r="G351" s="175"/>
      <c r="H351" s="175"/>
      <c r="I351" s="176">
        <f t="shared" si="3"/>
        <v>0</v>
      </c>
      <c r="J351" s="160"/>
      <c r="K351" s="160"/>
      <c r="L351" s="160"/>
      <c r="M351" s="160"/>
      <c r="N351" s="160"/>
    </row>
    <row r="352" spans="1:15" x14ac:dyDescent="0.2">
      <c r="A352" s="39">
        <v>19</v>
      </c>
      <c r="B352" s="28" t="s">
        <v>394</v>
      </c>
      <c r="C352" s="33" t="s">
        <v>379</v>
      </c>
      <c r="D352" s="174">
        <v>0</v>
      </c>
      <c r="E352" s="175"/>
      <c r="F352" s="175"/>
      <c r="G352" s="175"/>
      <c r="H352" s="175"/>
      <c r="I352" s="176">
        <f t="shared" si="3"/>
        <v>0</v>
      </c>
      <c r="J352" s="160"/>
      <c r="K352" s="160"/>
      <c r="L352" s="160"/>
      <c r="M352" s="160"/>
      <c r="N352" s="160"/>
    </row>
    <row r="353" spans="1:39" ht="13.5" thickBot="1" x14ac:dyDescent="0.25">
      <c r="A353" s="179">
        <v>20</v>
      </c>
      <c r="B353" s="180"/>
      <c r="C353" s="181" t="s">
        <v>395</v>
      </c>
      <c r="D353" s="182">
        <f t="shared" ref="D353:I353" si="4">SUM(D335+D336)</f>
        <v>1080273</v>
      </c>
      <c r="E353" s="182">
        <f t="shared" si="4"/>
        <v>0</v>
      </c>
      <c r="F353" s="182">
        <f t="shared" si="4"/>
        <v>-224273</v>
      </c>
      <c r="G353" s="182">
        <f t="shared" si="4"/>
        <v>0</v>
      </c>
      <c r="H353" s="182">
        <f t="shared" si="4"/>
        <v>20190</v>
      </c>
      <c r="I353" s="183">
        <f t="shared" si="4"/>
        <v>876190</v>
      </c>
      <c r="J353" s="160">
        <f>D353+G353+H353</f>
        <v>1100463</v>
      </c>
      <c r="K353" s="160"/>
      <c r="L353" s="160"/>
      <c r="M353" s="160"/>
      <c r="N353" s="160"/>
    </row>
    <row r="354" spans="1:39" x14ac:dyDescent="0.2">
      <c r="A354" s="184"/>
      <c r="D354" s="185"/>
      <c r="E354" s="185"/>
      <c r="F354" s="186"/>
      <c r="G354" s="186"/>
      <c r="H354" s="186"/>
      <c r="I354" s="186">
        <f>D103</f>
        <v>876190</v>
      </c>
      <c r="J354" s="160">
        <f>I354-D353</f>
        <v>-204083</v>
      </c>
      <c r="K354" s="160"/>
      <c r="L354" s="160"/>
      <c r="M354" s="160"/>
      <c r="N354" s="160"/>
    </row>
    <row r="355" spans="1:39" x14ac:dyDescent="0.2">
      <c r="A355" s="293" t="s">
        <v>396</v>
      </c>
      <c r="B355" s="294"/>
      <c r="C355" s="25" t="s">
        <v>138</v>
      </c>
      <c r="D355" s="299" t="s">
        <v>139</v>
      </c>
      <c r="E355" s="300"/>
      <c r="F355" s="187"/>
      <c r="G355" s="187"/>
      <c r="H355" s="187"/>
      <c r="I355" s="160">
        <f>I353-I354</f>
        <v>0</v>
      </c>
      <c r="J355" s="160"/>
      <c r="K355" s="160"/>
      <c r="L355" s="160"/>
      <c r="M355" s="160"/>
      <c r="N355" s="160"/>
    </row>
    <row r="356" spans="1:39" x14ac:dyDescent="0.2">
      <c r="A356" s="295"/>
      <c r="B356" s="296"/>
      <c r="C356" s="153" t="s">
        <v>397</v>
      </c>
      <c r="D356" s="188" t="s">
        <v>398</v>
      </c>
      <c r="E356" s="188" t="s">
        <v>399</v>
      </c>
      <c r="F356" s="189"/>
      <c r="G356" s="171"/>
      <c r="H356" s="171"/>
      <c r="I356" s="190"/>
      <c r="J356" s="160"/>
    </row>
    <row r="357" spans="1:39" x14ac:dyDescent="0.2">
      <c r="A357" s="297"/>
      <c r="B357" s="298"/>
      <c r="C357" s="154" t="s">
        <v>400</v>
      </c>
      <c r="D357" s="188">
        <f>D353-E103</f>
        <v>0</v>
      </c>
      <c r="E357" s="188">
        <f>I353-D103</f>
        <v>0</v>
      </c>
      <c r="F357" s="189"/>
      <c r="G357" s="171"/>
      <c r="H357" s="171"/>
      <c r="I357" s="190"/>
      <c r="J357" s="160"/>
    </row>
    <row r="358" spans="1:39" x14ac:dyDescent="0.2">
      <c r="J358" s="160"/>
    </row>
    <row r="359" spans="1:39" x14ac:dyDescent="0.2">
      <c r="J359" s="160"/>
    </row>
    <row r="361" spans="1:39" s="5" customFormat="1" x14ac:dyDescent="0.2">
      <c r="A361" s="53" t="s">
        <v>355</v>
      </c>
      <c r="B361" s="55"/>
      <c r="C361" s="1" t="str">
        <f>C1</f>
        <v>ASHMDF</v>
      </c>
      <c r="D361" s="191" t="s">
        <v>401</v>
      </c>
      <c r="E361" s="155"/>
      <c r="F361" s="157" t="s">
        <v>402</v>
      </c>
      <c r="G361" s="156"/>
      <c r="H361" s="156"/>
      <c r="I361" s="158"/>
      <c r="J361" s="159"/>
      <c r="K361" s="159"/>
      <c r="L361" s="159"/>
      <c r="M361" s="159"/>
      <c r="N361" s="159"/>
    </row>
    <row r="362" spans="1:39" x14ac:dyDescent="0.2">
      <c r="A362" s="6"/>
      <c r="B362" s="6" t="s">
        <v>403</v>
      </c>
      <c r="D362" s="2" t="s">
        <v>589</v>
      </c>
      <c r="E362" s="192"/>
      <c r="F362" s="193"/>
      <c r="G362" s="193"/>
    </row>
    <row r="363" spans="1:39" ht="13.5" thickBot="1" x14ac:dyDescent="0.25">
      <c r="A363" s="6"/>
      <c r="B363" s="6"/>
      <c r="C363" s="6"/>
      <c r="E363" s="192"/>
      <c r="F363" s="194" t="s">
        <v>404</v>
      </c>
    </row>
    <row r="364" spans="1:39" ht="15" x14ac:dyDescent="0.25">
      <c r="A364" s="58" t="s">
        <v>3</v>
      </c>
      <c r="B364" s="59" t="s">
        <v>302</v>
      </c>
      <c r="C364" s="59" t="s">
        <v>405</v>
      </c>
      <c r="D364" s="12" t="s">
        <v>406</v>
      </c>
      <c r="E364" s="301" t="s">
        <v>407</v>
      </c>
      <c r="F364" s="302"/>
      <c r="G364" s="195" t="s">
        <v>406</v>
      </c>
    </row>
    <row r="365" spans="1:39" x14ac:dyDescent="0.2">
      <c r="A365" s="62" t="s">
        <v>408</v>
      </c>
      <c r="B365" s="63" t="s">
        <v>409</v>
      </c>
      <c r="C365" s="63"/>
      <c r="D365" s="16" t="s">
        <v>410</v>
      </c>
      <c r="E365" s="196" t="s">
        <v>411</v>
      </c>
      <c r="F365" s="197" t="s">
        <v>412</v>
      </c>
      <c r="G365" s="198" t="s">
        <v>413</v>
      </c>
    </row>
    <row r="366" spans="1:39" x14ac:dyDescent="0.2">
      <c r="A366" s="66"/>
      <c r="B366" s="63" t="s">
        <v>414</v>
      </c>
      <c r="C366" s="67"/>
      <c r="D366" s="21" t="s">
        <v>415</v>
      </c>
      <c r="E366" s="21"/>
      <c r="F366" s="199"/>
      <c r="G366" s="200"/>
    </row>
    <row r="367" spans="1:39" x14ac:dyDescent="0.2">
      <c r="A367" s="23" t="s">
        <v>155</v>
      </c>
      <c r="B367" s="28" t="s">
        <v>156</v>
      </c>
      <c r="C367" s="29" t="s">
        <v>157</v>
      </c>
      <c r="D367" s="70" t="s">
        <v>416</v>
      </c>
      <c r="E367" s="70" t="s">
        <v>417</v>
      </c>
      <c r="F367" s="201" t="s">
        <v>418</v>
      </c>
      <c r="G367" s="202" t="s">
        <v>419</v>
      </c>
    </row>
    <row r="368" spans="1:39" x14ac:dyDescent="0.2">
      <c r="A368" s="39">
        <v>1</v>
      </c>
      <c r="B368" s="24" t="s">
        <v>420</v>
      </c>
      <c r="C368" s="203" t="s">
        <v>421</v>
      </c>
      <c r="D368" s="26">
        <f>SUM(D369:D371)</f>
        <v>0</v>
      </c>
      <c r="E368" s="26">
        <f>SUM(E369:E371)</f>
        <v>0</v>
      </c>
      <c r="F368" s="26">
        <f>SUM(F369:F371)</f>
        <v>0</v>
      </c>
      <c r="G368" s="27">
        <f>SUM(G369:G371)</f>
        <v>0</v>
      </c>
      <c r="O368" s="204"/>
      <c r="P368" s="204"/>
      <c r="Q368" s="204"/>
      <c r="R368" s="204"/>
      <c r="S368" s="204"/>
      <c r="T368" s="204"/>
      <c r="U368" s="204"/>
      <c r="V368" s="204"/>
      <c r="W368" s="204"/>
      <c r="X368" s="204"/>
      <c r="Y368" s="204"/>
      <c r="Z368" s="204"/>
      <c r="AA368" s="204"/>
      <c r="AB368" s="204"/>
      <c r="AC368" s="204"/>
      <c r="AD368" s="204"/>
      <c r="AE368" s="204"/>
      <c r="AF368" s="204"/>
      <c r="AG368" s="204"/>
      <c r="AH368" s="204"/>
      <c r="AI368" s="204"/>
      <c r="AJ368" s="204"/>
      <c r="AK368" s="204"/>
      <c r="AL368" s="204"/>
      <c r="AM368" s="204"/>
    </row>
    <row r="369" spans="1:39" x14ac:dyDescent="0.2">
      <c r="A369" s="39">
        <v>2</v>
      </c>
      <c r="B369" s="24">
        <v>230</v>
      </c>
      <c r="C369" s="25" t="s">
        <v>422</v>
      </c>
      <c r="D369" s="26"/>
      <c r="E369" s="26"/>
      <c r="F369" s="26"/>
      <c r="G369" s="27">
        <f>D369+E369-F369</f>
        <v>0</v>
      </c>
      <c r="O369" s="204"/>
      <c r="P369" s="204"/>
      <c r="Q369" s="204"/>
      <c r="R369" s="204"/>
      <c r="S369" s="204"/>
      <c r="T369" s="204"/>
      <c r="U369" s="204"/>
      <c r="V369" s="204"/>
      <c r="W369" s="204"/>
      <c r="X369" s="204"/>
      <c r="Y369" s="204"/>
      <c r="Z369" s="204"/>
      <c r="AA369" s="204"/>
      <c r="AB369" s="204"/>
      <c r="AC369" s="204"/>
      <c r="AD369" s="204"/>
      <c r="AE369" s="204"/>
      <c r="AF369" s="204"/>
      <c r="AG369" s="204"/>
      <c r="AH369" s="204"/>
      <c r="AI369" s="204"/>
      <c r="AJ369" s="204"/>
      <c r="AK369" s="204"/>
      <c r="AL369" s="204"/>
      <c r="AM369" s="204"/>
    </row>
    <row r="370" spans="1:39" x14ac:dyDescent="0.2">
      <c r="A370" s="39">
        <v>3</v>
      </c>
      <c r="B370" s="24">
        <v>231</v>
      </c>
      <c r="C370" s="25" t="s">
        <v>423</v>
      </c>
      <c r="D370" s="26"/>
      <c r="E370" s="26"/>
      <c r="F370" s="26"/>
      <c r="G370" s="27">
        <f>D370+E370-F370</f>
        <v>0</v>
      </c>
      <c r="O370" s="204"/>
      <c r="P370" s="204"/>
      <c r="Q370" s="204"/>
      <c r="R370" s="204"/>
      <c r="S370" s="204"/>
      <c r="T370" s="204"/>
      <c r="U370" s="204"/>
      <c r="V370" s="204"/>
      <c r="W370" s="204"/>
      <c r="X370" s="204"/>
      <c r="Y370" s="204"/>
      <c r="Z370" s="204"/>
      <c r="AA370" s="204"/>
      <c r="AB370" s="204"/>
      <c r="AC370" s="204"/>
      <c r="AD370" s="204"/>
      <c r="AE370" s="204"/>
      <c r="AF370" s="204"/>
      <c r="AG370" s="204"/>
      <c r="AH370" s="204"/>
      <c r="AI370" s="204"/>
      <c r="AJ370" s="204"/>
      <c r="AK370" s="204"/>
      <c r="AL370" s="204"/>
      <c r="AM370" s="204"/>
    </row>
    <row r="371" spans="1:39" x14ac:dyDescent="0.2">
      <c r="A371" s="39">
        <v>4</v>
      </c>
      <c r="B371" s="24" t="s">
        <v>424</v>
      </c>
      <c r="C371" s="25" t="s">
        <v>425</v>
      </c>
      <c r="D371" s="26">
        <f>SUM(D372:D373)</f>
        <v>0</v>
      </c>
      <c r="E371" s="26">
        <f>SUM(E372:E373)</f>
        <v>0</v>
      </c>
      <c r="F371" s="26">
        <f>SUM(F372:F373)</f>
        <v>0</v>
      </c>
      <c r="G371" s="27">
        <f>SUM(G372:G373)</f>
        <v>0</v>
      </c>
      <c r="O371" s="204"/>
      <c r="P371" s="204"/>
      <c r="Q371" s="204"/>
      <c r="R371" s="204"/>
      <c r="S371" s="204"/>
      <c r="T371" s="204"/>
      <c r="U371" s="204"/>
      <c r="V371" s="204"/>
      <c r="W371" s="204"/>
      <c r="X371" s="204"/>
      <c r="Y371" s="204"/>
      <c r="Z371" s="204"/>
      <c r="AA371" s="204"/>
      <c r="AB371" s="204"/>
      <c r="AC371" s="204"/>
      <c r="AD371" s="204"/>
      <c r="AE371" s="204"/>
      <c r="AF371" s="204"/>
      <c r="AG371" s="204"/>
      <c r="AH371" s="204"/>
      <c r="AI371" s="204"/>
      <c r="AJ371" s="204"/>
      <c r="AK371" s="204"/>
      <c r="AL371" s="204"/>
      <c r="AM371" s="204"/>
    </row>
    <row r="372" spans="1:39" x14ac:dyDescent="0.2">
      <c r="A372" s="39">
        <v>5</v>
      </c>
      <c r="B372" s="24">
        <v>25</v>
      </c>
      <c r="C372" s="25" t="s">
        <v>426</v>
      </c>
      <c r="D372" s="31"/>
      <c r="E372" s="31">
        <v>0</v>
      </c>
      <c r="F372" s="31">
        <v>0</v>
      </c>
      <c r="G372" s="32">
        <f>D372+E372-F372</f>
        <v>0</v>
      </c>
      <c r="O372" s="204"/>
      <c r="P372" s="204"/>
      <c r="Q372" s="204"/>
      <c r="R372" s="204"/>
      <c r="S372" s="204"/>
      <c r="T372" s="204"/>
      <c r="U372" s="204"/>
      <c r="V372" s="204"/>
      <c r="W372" s="204"/>
      <c r="X372" s="204"/>
      <c r="Y372" s="204"/>
      <c r="Z372" s="204"/>
      <c r="AA372" s="204"/>
      <c r="AB372" s="204"/>
      <c r="AC372" s="204"/>
      <c r="AD372" s="204"/>
      <c r="AE372" s="204"/>
      <c r="AF372" s="204"/>
      <c r="AG372" s="204"/>
      <c r="AH372" s="204"/>
      <c r="AI372" s="204"/>
      <c r="AJ372" s="204"/>
      <c r="AK372" s="204"/>
      <c r="AL372" s="204"/>
      <c r="AM372" s="204"/>
    </row>
    <row r="373" spans="1:39" x14ac:dyDescent="0.2">
      <c r="A373" s="39">
        <v>6</v>
      </c>
      <c r="B373" s="24">
        <v>26</v>
      </c>
      <c r="C373" s="25" t="s">
        <v>82</v>
      </c>
      <c r="D373" s="31"/>
      <c r="E373" s="31">
        <v>0</v>
      </c>
      <c r="F373" s="31">
        <v>0</v>
      </c>
      <c r="G373" s="32">
        <f>D373+E373-F373</f>
        <v>0</v>
      </c>
      <c r="O373" s="204"/>
      <c r="P373" s="204"/>
      <c r="Q373" s="204"/>
      <c r="R373" s="204"/>
      <c r="S373" s="204"/>
      <c r="T373" s="204"/>
      <c r="U373" s="204"/>
      <c r="V373" s="204"/>
      <c r="W373" s="204"/>
      <c r="X373" s="204"/>
      <c r="Y373" s="204"/>
      <c r="Z373" s="204"/>
      <c r="AA373" s="204"/>
      <c r="AB373" s="204"/>
      <c r="AC373" s="204"/>
      <c r="AD373" s="204"/>
      <c r="AE373" s="204"/>
      <c r="AF373" s="204"/>
      <c r="AG373" s="204"/>
      <c r="AH373" s="204"/>
      <c r="AI373" s="204"/>
      <c r="AJ373" s="204"/>
      <c r="AK373" s="204"/>
      <c r="AL373" s="204"/>
      <c r="AM373" s="204"/>
    </row>
    <row r="374" spans="1:39" x14ac:dyDescent="0.2">
      <c r="A374" s="39">
        <v>7</v>
      </c>
      <c r="B374" s="24" t="s">
        <v>427</v>
      </c>
      <c r="C374" s="203" t="s">
        <v>428</v>
      </c>
      <c r="D374" s="26">
        <f>SUM(D375+D380+D384+D387+D391+D392)</f>
        <v>0</v>
      </c>
      <c r="E374" s="26">
        <f>SUM(E375+E380+E384+E387+E391+E392)</f>
        <v>0</v>
      </c>
      <c r="F374" s="26">
        <f>SUM(F375+F380+F384+F387+F391+F392)</f>
        <v>0</v>
      </c>
      <c r="G374" s="27">
        <f>SUM(G375+G380+G384+G387+G391+G392)</f>
        <v>0</v>
      </c>
    </row>
    <row r="375" spans="1:39" x14ac:dyDescent="0.2">
      <c r="A375" s="39">
        <v>8</v>
      </c>
      <c r="B375" s="24">
        <v>105</v>
      </c>
      <c r="C375" s="203" t="s">
        <v>429</v>
      </c>
      <c r="D375" s="31">
        <f>SUM(D376:D379)</f>
        <v>0</v>
      </c>
      <c r="E375" s="31"/>
      <c r="F375" s="31"/>
      <c r="G375" s="32">
        <f>SUM(G376:G379)</f>
        <v>0</v>
      </c>
      <c r="O375" s="204"/>
      <c r="P375" s="204"/>
      <c r="Q375" s="204"/>
      <c r="R375" s="204"/>
      <c r="S375" s="204"/>
      <c r="T375" s="204"/>
      <c r="U375" s="204"/>
      <c r="V375" s="204"/>
      <c r="W375" s="204"/>
      <c r="X375" s="204"/>
      <c r="Y375" s="204"/>
      <c r="Z375" s="204"/>
      <c r="AA375" s="204"/>
      <c r="AB375" s="204"/>
      <c r="AC375" s="204"/>
      <c r="AD375" s="204"/>
      <c r="AE375" s="204"/>
      <c r="AF375" s="204"/>
      <c r="AG375" s="204"/>
      <c r="AH375" s="204"/>
      <c r="AI375" s="204"/>
      <c r="AJ375" s="204"/>
      <c r="AK375" s="204"/>
      <c r="AL375" s="204"/>
      <c r="AM375" s="204"/>
    </row>
    <row r="376" spans="1:39" x14ac:dyDescent="0.2">
      <c r="A376" s="39">
        <v>9</v>
      </c>
      <c r="B376" s="28">
        <v>1050</v>
      </c>
      <c r="C376" s="33" t="s">
        <v>430</v>
      </c>
      <c r="D376" s="31">
        <v>0</v>
      </c>
      <c r="E376" s="31"/>
      <c r="F376" s="31"/>
      <c r="G376" s="32">
        <f>D376+F376-E376</f>
        <v>0</v>
      </c>
      <c r="O376" s="204"/>
      <c r="P376" s="204"/>
      <c r="Q376" s="204"/>
      <c r="R376" s="204"/>
      <c r="S376" s="204"/>
      <c r="T376" s="204"/>
      <c r="U376" s="204"/>
      <c r="V376" s="204"/>
      <c r="W376" s="204"/>
      <c r="X376" s="204"/>
      <c r="Y376" s="204"/>
      <c r="Z376" s="204"/>
      <c r="AA376" s="204"/>
      <c r="AB376" s="204"/>
      <c r="AC376" s="204"/>
      <c r="AD376" s="204"/>
      <c r="AE376" s="204"/>
      <c r="AF376" s="204"/>
      <c r="AG376" s="204"/>
      <c r="AH376" s="204"/>
      <c r="AI376" s="204"/>
      <c r="AJ376" s="204"/>
      <c r="AK376" s="204"/>
      <c r="AL376" s="204"/>
      <c r="AM376" s="204"/>
    </row>
    <row r="377" spans="1:39" x14ac:dyDescent="0.2">
      <c r="A377" s="39">
        <v>10</v>
      </c>
      <c r="B377" s="28">
        <v>1051</v>
      </c>
      <c r="C377" s="33" t="s">
        <v>431</v>
      </c>
      <c r="D377" s="31">
        <v>0</v>
      </c>
      <c r="E377" s="31"/>
      <c r="F377" s="31"/>
      <c r="G377" s="32">
        <f>D377+F377-E377</f>
        <v>0</v>
      </c>
      <c r="O377" s="204"/>
      <c r="P377" s="204"/>
      <c r="Q377" s="204"/>
      <c r="R377" s="204"/>
      <c r="S377" s="204"/>
      <c r="T377" s="204"/>
      <c r="U377" s="204"/>
      <c r="V377" s="204"/>
      <c r="W377" s="204"/>
      <c r="X377" s="204"/>
      <c r="Y377" s="204"/>
      <c r="Z377" s="204"/>
      <c r="AA377" s="204"/>
      <c r="AB377" s="204"/>
      <c r="AC377" s="204"/>
      <c r="AD377" s="204"/>
      <c r="AE377" s="204"/>
      <c r="AF377" s="204"/>
      <c r="AG377" s="204"/>
      <c r="AH377" s="204"/>
      <c r="AI377" s="204"/>
      <c r="AJ377" s="204"/>
      <c r="AK377" s="204"/>
      <c r="AL377" s="204"/>
      <c r="AM377" s="204"/>
    </row>
    <row r="378" spans="1:39" x14ac:dyDescent="0.2">
      <c r="A378" s="39">
        <v>11</v>
      </c>
      <c r="B378" s="28">
        <v>1052</v>
      </c>
      <c r="C378" s="33" t="s">
        <v>432</v>
      </c>
      <c r="D378" s="31">
        <v>0</v>
      </c>
      <c r="E378" s="31"/>
      <c r="F378" s="31"/>
      <c r="G378" s="32">
        <f>D378+F378-E378</f>
        <v>0</v>
      </c>
      <c r="O378" s="204"/>
      <c r="P378" s="204"/>
      <c r="Q378" s="204"/>
      <c r="R378" s="204"/>
      <c r="S378" s="204"/>
      <c r="T378" s="204"/>
      <c r="U378" s="204"/>
      <c r="V378" s="204"/>
      <c r="W378" s="204"/>
      <c r="X378" s="204"/>
      <c r="Y378" s="204"/>
      <c r="Z378" s="204"/>
      <c r="AA378" s="204"/>
      <c r="AB378" s="204"/>
      <c r="AC378" s="204"/>
      <c r="AD378" s="204"/>
      <c r="AE378" s="204"/>
      <c r="AF378" s="204"/>
      <c r="AG378" s="204"/>
      <c r="AH378" s="204"/>
      <c r="AI378" s="204"/>
      <c r="AJ378" s="204"/>
      <c r="AK378" s="204"/>
      <c r="AL378" s="204"/>
      <c r="AM378" s="204"/>
    </row>
    <row r="379" spans="1:39" x14ac:dyDescent="0.2">
      <c r="A379" s="39">
        <v>12</v>
      </c>
      <c r="B379" s="28">
        <v>1059</v>
      </c>
      <c r="C379" s="33" t="s">
        <v>433</v>
      </c>
      <c r="D379" s="31">
        <v>0</v>
      </c>
      <c r="E379" s="31"/>
      <c r="F379" s="31"/>
      <c r="G379" s="32">
        <f>D379+F379-E379</f>
        <v>0</v>
      </c>
      <c r="O379" s="204"/>
      <c r="P379" s="204"/>
      <c r="Q379" s="204"/>
      <c r="R379" s="204"/>
      <c r="S379" s="204"/>
      <c r="T379" s="204"/>
      <c r="U379" s="204"/>
      <c r="V379" s="204"/>
      <c r="W379" s="204"/>
      <c r="X379" s="204"/>
      <c r="Y379" s="204"/>
      <c r="Z379" s="204"/>
      <c r="AA379" s="204"/>
      <c r="AB379" s="204"/>
      <c r="AC379" s="204"/>
      <c r="AD379" s="204"/>
      <c r="AE379" s="204"/>
      <c r="AF379" s="204"/>
      <c r="AG379" s="204"/>
      <c r="AH379" s="204"/>
      <c r="AI379" s="204"/>
      <c r="AJ379" s="204"/>
      <c r="AK379" s="204"/>
      <c r="AL379" s="204"/>
      <c r="AM379" s="204"/>
    </row>
    <row r="380" spans="1:39" x14ac:dyDescent="0.2">
      <c r="A380" s="39">
        <v>13</v>
      </c>
      <c r="B380" s="24">
        <v>106</v>
      </c>
      <c r="C380" s="25" t="s">
        <v>434</v>
      </c>
      <c r="D380" s="26">
        <f>SUM(D381:D383)</f>
        <v>0</v>
      </c>
      <c r="E380" s="26">
        <f>SUM(E381:E383)</f>
        <v>0</v>
      </c>
      <c r="F380" s="26">
        <f>SUM(F381:F383)</f>
        <v>0</v>
      </c>
      <c r="G380" s="27">
        <f>SUM(G381:G383)</f>
        <v>0</v>
      </c>
    </row>
    <row r="381" spans="1:39" x14ac:dyDescent="0.2">
      <c r="A381" s="39">
        <v>14</v>
      </c>
      <c r="B381" s="28">
        <v>1060</v>
      </c>
      <c r="C381" s="33" t="s">
        <v>435</v>
      </c>
      <c r="D381" s="31">
        <v>0</v>
      </c>
      <c r="E381" s="31">
        <v>0</v>
      </c>
      <c r="F381" s="31">
        <v>0</v>
      </c>
      <c r="G381" s="32">
        <f>D381+F381-E381</f>
        <v>0</v>
      </c>
    </row>
    <row r="382" spans="1:39" x14ac:dyDescent="0.2">
      <c r="A382" s="39">
        <v>15</v>
      </c>
      <c r="B382" s="28">
        <v>1061</v>
      </c>
      <c r="C382" s="33" t="s">
        <v>436</v>
      </c>
      <c r="D382" s="31">
        <v>0</v>
      </c>
      <c r="E382" s="31">
        <v>0</v>
      </c>
      <c r="F382" s="31">
        <v>0</v>
      </c>
      <c r="G382" s="32">
        <f>D382+F382-E382</f>
        <v>0</v>
      </c>
    </row>
    <row r="383" spans="1:39" x14ac:dyDescent="0.2">
      <c r="A383" s="39">
        <v>16</v>
      </c>
      <c r="B383" s="28">
        <v>1069</v>
      </c>
      <c r="C383" s="33" t="s">
        <v>437</v>
      </c>
      <c r="D383" s="31">
        <v>0</v>
      </c>
      <c r="E383" s="31"/>
      <c r="F383" s="31"/>
      <c r="G383" s="32">
        <f>D383+F383-E383</f>
        <v>0</v>
      </c>
    </row>
    <row r="384" spans="1:39" x14ac:dyDescent="0.2">
      <c r="A384" s="39">
        <v>17</v>
      </c>
      <c r="B384" s="24">
        <v>14</v>
      </c>
      <c r="C384" s="203" t="s">
        <v>438</v>
      </c>
      <c r="D384" s="26">
        <f>SUM(D385:D386)</f>
        <v>0</v>
      </c>
      <c r="E384" s="26">
        <f>SUM(E385:E386)</f>
        <v>0</v>
      </c>
      <c r="F384" s="26">
        <f>SUM(F385:F386)</f>
        <v>0</v>
      </c>
      <c r="G384" s="27">
        <f>SUM(G385:G386)</f>
        <v>0</v>
      </c>
    </row>
    <row r="385" spans="1:7" x14ac:dyDescent="0.2">
      <c r="A385" s="39">
        <v>18</v>
      </c>
      <c r="B385" s="28">
        <v>145</v>
      </c>
      <c r="C385" s="33" t="s">
        <v>439</v>
      </c>
      <c r="D385" s="31">
        <v>0</v>
      </c>
      <c r="E385" s="31">
        <v>0</v>
      </c>
      <c r="F385" s="31">
        <v>0</v>
      </c>
      <c r="G385" s="32">
        <f>D385+F385-E385</f>
        <v>0</v>
      </c>
    </row>
    <row r="386" spans="1:7" x14ac:dyDescent="0.2">
      <c r="A386" s="39">
        <v>19</v>
      </c>
      <c r="B386" s="28">
        <v>146</v>
      </c>
      <c r="C386" s="33" t="s">
        <v>440</v>
      </c>
      <c r="D386" s="31">
        <v>0</v>
      </c>
      <c r="E386" s="31">
        <v>0</v>
      </c>
      <c r="F386" s="31">
        <v>0</v>
      </c>
      <c r="G386" s="32">
        <f>D386+F386-E386</f>
        <v>0</v>
      </c>
    </row>
    <row r="387" spans="1:7" x14ac:dyDescent="0.2">
      <c r="A387" s="39">
        <v>20</v>
      </c>
      <c r="B387" s="24">
        <v>11</v>
      </c>
      <c r="C387" s="203" t="s">
        <v>441</v>
      </c>
      <c r="D387" s="26">
        <f>SUM(D388:D390)</f>
        <v>0</v>
      </c>
      <c r="E387" s="26">
        <f>SUM(E388:E390)</f>
        <v>0</v>
      </c>
      <c r="F387" s="26">
        <f>SUM(F388:F390)</f>
        <v>0</v>
      </c>
      <c r="G387" s="27">
        <f>SUM(G388:G390)</f>
        <v>0</v>
      </c>
    </row>
    <row r="388" spans="1:7" x14ac:dyDescent="0.2">
      <c r="A388" s="39">
        <v>21</v>
      </c>
      <c r="B388" s="28">
        <v>111</v>
      </c>
      <c r="C388" s="33" t="s">
        <v>442</v>
      </c>
      <c r="D388" s="31">
        <v>0</v>
      </c>
      <c r="E388" s="31">
        <v>0</v>
      </c>
      <c r="F388" s="31">
        <v>0</v>
      </c>
      <c r="G388" s="32">
        <f t="shared" ref="G388:G394" si="5">D388+F388-E388</f>
        <v>0</v>
      </c>
    </row>
    <row r="389" spans="1:7" x14ac:dyDescent="0.2">
      <c r="A389" s="39">
        <v>22</v>
      </c>
      <c r="B389" s="28">
        <v>115</v>
      </c>
      <c r="C389" s="33" t="s">
        <v>443</v>
      </c>
      <c r="D389" s="31">
        <v>0</v>
      </c>
      <c r="E389" s="31">
        <v>0</v>
      </c>
      <c r="F389" s="31">
        <v>0</v>
      </c>
      <c r="G389" s="32">
        <f t="shared" si="5"/>
        <v>0</v>
      </c>
    </row>
    <row r="390" spans="1:7" x14ac:dyDescent="0.2">
      <c r="A390" s="39">
        <v>23</v>
      </c>
      <c r="B390" s="28">
        <v>116</v>
      </c>
      <c r="C390" s="33" t="s">
        <v>444</v>
      </c>
      <c r="D390" s="31">
        <v>0</v>
      </c>
      <c r="E390" s="31">
        <v>0</v>
      </c>
      <c r="F390" s="31">
        <v>0</v>
      </c>
      <c r="G390" s="32">
        <f t="shared" si="5"/>
        <v>0</v>
      </c>
    </row>
    <row r="391" spans="1:7" x14ac:dyDescent="0.2">
      <c r="A391" s="39">
        <v>24</v>
      </c>
      <c r="B391" s="24">
        <v>12</v>
      </c>
      <c r="C391" s="203" t="s">
        <v>445</v>
      </c>
      <c r="D391" s="26"/>
      <c r="E391" s="26"/>
      <c r="F391" s="26"/>
      <c r="G391" s="32">
        <f t="shared" si="5"/>
        <v>0</v>
      </c>
    </row>
    <row r="392" spans="1:7" x14ac:dyDescent="0.2">
      <c r="A392" s="39">
        <v>25</v>
      </c>
      <c r="B392" s="24" t="s">
        <v>446</v>
      </c>
      <c r="C392" s="203" t="s">
        <v>447</v>
      </c>
      <c r="D392" s="26">
        <f>SUM(D393:D394)</f>
        <v>0</v>
      </c>
      <c r="E392" s="26">
        <f>SUM(E393:E394)</f>
        <v>0</v>
      </c>
      <c r="F392" s="26">
        <f>SUM(F393:F394)</f>
        <v>0</v>
      </c>
      <c r="G392" s="27">
        <f>SUM(G393:G394)</f>
        <v>0</v>
      </c>
    </row>
    <row r="393" spans="1:7" x14ac:dyDescent="0.2">
      <c r="A393" s="39">
        <v>26</v>
      </c>
      <c r="B393" s="24">
        <v>16</v>
      </c>
      <c r="C393" s="205" t="s">
        <v>448</v>
      </c>
      <c r="D393" s="31">
        <v>0</v>
      </c>
      <c r="E393" s="31">
        <v>0</v>
      </c>
      <c r="F393" s="31">
        <v>0</v>
      </c>
      <c r="G393" s="32">
        <f t="shared" si="5"/>
        <v>0</v>
      </c>
    </row>
    <row r="394" spans="1:7" x14ac:dyDescent="0.2">
      <c r="A394" s="39">
        <v>27</v>
      </c>
      <c r="B394" s="24">
        <v>17</v>
      </c>
      <c r="C394" s="205" t="s">
        <v>449</v>
      </c>
      <c r="D394" s="31">
        <v>0</v>
      </c>
      <c r="E394" s="31">
        <v>0</v>
      </c>
      <c r="F394" s="31">
        <v>0</v>
      </c>
      <c r="G394" s="32">
        <f t="shared" si="5"/>
        <v>0</v>
      </c>
    </row>
    <row r="395" spans="1:7" x14ac:dyDescent="0.2">
      <c r="A395" s="39">
        <v>29</v>
      </c>
      <c r="B395" s="24" t="s">
        <v>450</v>
      </c>
      <c r="C395" s="203" t="s">
        <v>451</v>
      </c>
      <c r="D395" s="281">
        <f>D374-D368</f>
        <v>0</v>
      </c>
      <c r="E395" s="281">
        <f>E374-E368</f>
        <v>0</v>
      </c>
      <c r="F395" s="303">
        <f>F374-F368</f>
        <v>0</v>
      </c>
      <c r="G395" s="305">
        <f>G374-G368</f>
        <v>0</v>
      </c>
    </row>
    <row r="396" spans="1:7" ht="13.5" thickBot="1" x14ac:dyDescent="0.25">
      <c r="A396" s="179">
        <v>30</v>
      </c>
      <c r="B396" s="307" t="s">
        <v>597</v>
      </c>
      <c r="C396" s="308"/>
      <c r="D396" s="282"/>
      <c r="E396" s="282"/>
      <c r="F396" s="304"/>
      <c r="G396" s="306"/>
    </row>
    <row r="398" spans="1:7" x14ac:dyDescent="0.2">
      <c r="A398" s="276" t="s">
        <v>137</v>
      </c>
      <c r="B398" s="277"/>
      <c r="C398" s="25" t="s">
        <v>138</v>
      </c>
      <c r="D398" s="188" t="s">
        <v>398</v>
      </c>
      <c r="E398" s="188" t="s">
        <v>399</v>
      </c>
    </row>
    <row r="399" spans="1:7" x14ac:dyDescent="0.2">
      <c r="A399" s="276" t="s">
        <v>140</v>
      </c>
      <c r="B399" s="277"/>
      <c r="C399" s="205" t="s">
        <v>452</v>
      </c>
      <c r="D399" s="206">
        <f>D375-E111</f>
        <v>0</v>
      </c>
      <c r="E399" s="206">
        <f>G375-D111</f>
        <v>0</v>
      </c>
    </row>
    <row r="400" spans="1:7" x14ac:dyDescent="0.2">
      <c r="A400" s="276" t="s">
        <v>142</v>
      </c>
      <c r="B400" s="277"/>
      <c r="C400" s="205" t="s">
        <v>453</v>
      </c>
      <c r="D400" s="206">
        <f>D380-E112</f>
        <v>0</v>
      </c>
      <c r="E400" s="206">
        <f>G380-D112</f>
        <v>0</v>
      </c>
    </row>
    <row r="401" spans="1:14" x14ac:dyDescent="0.2">
      <c r="A401" s="276" t="s">
        <v>454</v>
      </c>
      <c r="B401" s="277"/>
      <c r="C401" s="205" t="s">
        <v>455</v>
      </c>
      <c r="D401" s="206">
        <f>D388-E108</f>
        <v>0</v>
      </c>
      <c r="E401" s="206">
        <f>G388-D108</f>
        <v>0</v>
      </c>
    </row>
    <row r="402" spans="1:14" x14ac:dyDescent="0.2">
      <c r="A402" s="276" t="s">
        <v>456</v>
      </c>
      <c r="B402" s="277"/>
      <c r="C402" s="205" t="s">
        <v>457</v>
      </c>
      <c r="D402" s="206">
        <f>D389-E109</f>
        <v>0</v>
      </c>
      <c r="E402" s="206">
        <f>G389-D109</f>
        <v>0</v>
      </c>
    </row>
    <row r="403" spans="1:14" x14ac:dyDescent="0.2">
      <c r="A403" s="276" t="s">
        <v>458</v>
      </c>
      <c r="B403" s="277"/>
      <c r="C403" s="205" t="s">
        <v>459</v>
      </c>
      <c r="D403" s="206">
        <f>D391-E106</f>
        <v>0</v>
      </c>
      <c r="E403" s="206">
        <f>G391-D106</f>
        <v>0</v>
      </c>
    </row>
    <row r="404" spans="1:14" x14ac:dyDescent="0.2">
      <c r="A404" s="276" t="s">
        <v>460</v>
      </c>
      <c r="B404" s="277"/>
      <c r="C404" s="205" t="s">
        <v>461</v>
      </c>
      <c r="D404" s="206">
        <f>D392-E100</f>
        <v>0</v>
      </c>
      <c r="E404" s="206">
        <f>G392-D100</f>
        <v>0</v>
      </c>
    </row>
    <row r="405" spans="1:14" x14ac:dyDescent="0.2">
      <c r="A405" s="276" t="s">
        <v>462</v>
      </c>
      <c r="B405" s="277"/>
      <c r="C405" s="205" t="s">
        <v>463</v>
      </c>
      <c r="D405" s="206">
        <f>D369-E70</f>
        <v>0</v>
      </c>
      <c r="E405" s="206">
        <f>G369-D70</f>
        <v>0</v>
      </c>
    </row>
    <row r="406" spans="1:14" x14ac:dyDescent="0.2">
      <c r="A406" s="276" t="s">
        <v>464</v>
      </c>
      <c r="B406" s="277"/>
      <c r="C406" s="205" t="s">
        <v>465</v>
      </c>
      <c r="D406" s="206">
        <f>D370-E71</f>
        <v>0</v>
      </c>
      <c r="E406" s="206">
        <f>G370-D71</f>
        <v>0</v>
      </c>
    </row>
    <row r="407" spans="1:14" x14ac:dyDescent="0.2">
      <c r="A407" s="276" t="s">
        <v>466</v>
      </c>
      <c r="B407" s="277"/>
      <c r="C407" s="205" t="s">
        <v>467</v>
      </c>
      <c r="D407" s="206">
        <f>D371-E66</f>
        <v>0</v>
      </c>
      <c r="E407" s="206">
        <f>G371-D66</f>
        <v>0</v>
      </c>
    </row>
    <row r="410" spans="1:14" s="5" customFormat="1" x14ac:dyDescent="0.2">
      <c r="A410" s="271" t="s">
        <v>0</v>
      </c>
      <c r="B410" s="272"/>
      <c r="C410" s="207" t="str">
        <f>C1</f>
        <v>ASHMDF</v>
      </c>
      <c r="D410" s="314"/>
      <c r="E410" s="314"/>
      <c r="F410" s="208"/>
      <c r="G410" s="8"/>
      <c r="H410" s="8"/>
      <c r="I410" s="9"/>
      <c r="J410" s="9"/>
      <c r="K410" s="191" t="s">
        <v>401</v>
      </c>
      <c r="L410" s="159"/>
      <c r="M410" s="159"/>
      <c r="N410" s="159"/>
    </row>
    <row r="411" spans="1:14" x14ac:dyDescent="0.2">
      <c r="A411" s="6"/>
      <c r="B411" s="56"/>
      <c r="C411" s="271" t="s">
        <v>468</v>
      </c>
      <c r="D411" s="315"/>
      <c r="E411" s="272"/>
      <c r="J411" s="209" t="s">
        <v>589</v>
      </c>
      <c r="K411" s="209"/>
      <c r="M411" s="3" t="s">
        <v>469</v>
      </c>
    </row>
    <row r="412" spans="1:14" ht="13.5" thickBot="1" x14ac:dyDescent="0.25">
      <c r="A412" s="6"/>
      <c r="B412" s="6"/>
      <c r="C412" s="6"/>
      <c r="D412" s="192"/>
      <c r="E412" s="192"/>
      <c r="F412" s="193"/>
      <c r="G412" s="193"/>
      <c r="H412" s="193"/>
      <c r="I412" s="192"/>
      <c r="J412" s="192"/>
      <c r="K412" s="192"/>
      <c r="L412" s="192"/>
      <c r="M412" s="192" t="s">
        <v>470</v>
      </c>
    </row>
    <row r="413" spans="1:14" x14ac:dyDescent="0.2">
      <c r="A413" s="210"/>
      <c r="B413" s="161"/>
      <c r="C413" s="161"/>
      <c r="D413" s="12" t="s">
        <v>471</v>
      </c>
      <c r="E413" s="312" t="s">
        <v>472</v>
      </c>
      <c r="F413" s="312"/>
      <c r="G413" s="312"/>
      <c r="H413" s="312"/>
      <c r="I413" s="312"/>
      <c r="J413" s="312" t="s">
        <v>473</v>
      </c>
      <c r="K413" s="312"/>
      <c r="L413" s="312"/>
      <c r="M413" s="312"/>
      <c r="N413" s="13" t="s">
        <v>474</v>
      </c>
    </row>
    <row r="414" spans="1:14" x14ac:dyDescent="0.2">
      <c r="A414" s="62" t="s">
        <v>3</v>
      </c>
      <c r="B414" s="15" t="s">
        <v>3</v>
      </c>
      <c r="C414" s="63" t="s">
        <v>7</v>
      </c>
      <c r="D414" s="16" t="s">
        <v>475</v>
      </c>
      <c r="E414" s="16" t="s">
        <v>476</v>
      </c>
      <c r="F414" s="299" t="s">
        <v>477</v>
      </c>
      <c r="G414" s="300"/>
      <c r="H414" s="16" t="s">
        <v>478</v>
      </c>
      <c r="I414" s="16" t="s">
        <v>479</v>
      </c>
      <c r="J414" s="16" t="s">
        <v>480</v>
      </c>
      <c r="K414" s="16" t="s">
        <v>481</v>
      </c>
      <c r="L414" s="16" t="s">
        <v>482</v>
      </c>
      <c r="M414" s="16" t="s">
        <v>479</v>
      </c>
      <c r="N414" s="17" t="s">
        <v>483</v>
      </c>
    </row>
    <row r="415" spans="1:14" x14ac:dyDescent="0.2">
      <c r="A415" s="62" t="s">
        <v>484</v>
      </c>
      <c r="B415" s="63" t="s">
        <v>362</v>
      </c>
      <c r="C415" s="63"/>
      <c r="D415" s="16" t="s">
        <v>485</v>
      </c>
      <c r="E415" s="16" t="s">
        <v>486</v>
      </c>
      <c r="F415" s="16" t="s">
        <v>487</v>
      </c>
      <c r="G415" s="16" t="s">
        <v>488</v>
      </c>
      <c r="H415" s="16" t="s">
        <v>489</v>
      </c>
      <c r="I415" s="16" t="s">
        <v>490</v>
      </c>
      <c r="J415" s="16"/>
      <c r="K415" s="16" t="s">
        <v>491</v>
      </c>
      <c r="L415" s="16" t="s">
        <v>492</v>
      </c>
      <c r="M415" s="16" t="s">
        <v>490</v>
      </c>
      <c r="N415" s="17" t="s">
        <v>493</v>
      </c>
    </row>
    <row r="416" spans="1:14" x14ac:dyDescent="0.2">
      <c r="A416" s="66"/>
      <c r="B416" s="67" t="s">
        <v>150</v>
      </c>
      <c r="C416" s="67"/>
      <c r="D416" s="21"/>
      <c r="E416" s="21" t="s">
        <v>494</v>
      </c>
      <c r="F416" s="21" t="s">
        <v>495</v>
      </c>
      <c r="G416" s="21" t="s">
        <v>495</v>
      </c>
      <c r="H416" s="21" t="s">
        <v>496</v>
      </c>
      <c r="I416" s="21"/>
      <c r="J416" s="21"/>
      <c r="K416" s="21"/>
      <c r="L416" s="21" t="s">
        <v>497</v>
      </c>
      <c r="M416" s="21"/>
      <c r="N416" s="22"/>
    </row>
    <row r="417" spans="1:14" x14ac:dyDescent="0.2">
      <c r="A417" s="39" t="s">
        <v>155</v>
      </c>
      <c r="B417" s="24" t="s">
        <v>156</v>
      </c>
      <c r="C417" s="24" t="s">
        <v>157</v>
      </c>
      <c r="D417" s="52">
        <v>1</v>
      </c>
      <c r="E417" s="52">
        <v>2</v>
      </c>
      <c r="F417" s="211">
        <v>3</v>
      </c>
      <c r="G417" s="211">
        <v>4</v>
      </c>
      <c r="H417" s="211">
        <v>5</v>
      </c>
      <c r="I417" s="52">
        <v>6</v>
      </c>
      <c r="J417" s="52">
        <v>7</v>
      </c>
      <c r="K417" s="52">
        <v>8</v>
      </c>
      <c r="L417" s="52">
        <v>9</v>
      </c>
      <c r="M417" s="52">
        <v>10</v>
      </c>
      <c r="N417" s="212">
        <v>11</v>
      </c>
    </row>
    <row r="418" spans="1:14" x14ac:dyDescent="0.2">
      <c r="A418" s="39">
        <v>1</v>
      </c>
      <c r="B418" s="38" t="s">
        <v>59</v>
      </c>
      <c r="C418" s="25" t="s">
        <v>498</v>
      </c>
      <c r="D418" s="72">
        <f>SUM(D419:D421)</f>
        <v>0</v>
      </c>
      <c r="E418" s="72">
        <f t="shared" ref="E418:N418" si="6">SUM(E419:E421)</f>
        <v>0</v>
      </c>
      <c r="F418" s="26">
        <f t="shared" si="6"/>
        <v>0</v>
      </c>
      <c r="G418" s="26">
        <f t="shared" si="6"/>
        <v>0</v>
      </c>
      <c r="H418" s="26">
        <f t="shared" si="6"/>
        <v>0</v>
      </c>
      <c r="I418" s="72">
        <f t="shared" si="6"/>
        <v>0</v>
      </c>
      <c r="J418" s="72">
        <f t="shared" si="6"/>
        <v>0</v>
      </c>
      <c r="K418" s="72">
        <f t="shared" si="6"/>
        <v>0</v>
      </c>
      <c r="L418" s="72">
        <f t="shared" si="6"/>
        <v>0</v>
      </c>
      <c r="M418" s="72">
        <f t="shared" si="6"/>
        <v>0</v>
      </c>
      <c r="N418" s="73">
        <f t="shared" si="6"/>
        <v>0</v>
      </c>
    </row>
    <row r="419" spans="1:14" x14ac:dyDescent="0.2">
      <c r="A419" s="39">
        <v>2</v>
      </c>
      <c r="B419" s="28">
        <v>201</v>
      </c>
      <c r="C419" s="33" t="s">
        <v>499</v>
      </c>
      <c r="D419" s="80"/>
      <c r="E419" s="76"/>
      <c r="F419" s="31"/>
      <c r="G419" s="31"/>
      <c r="H419" s="31"/>
      <c r="I419" s="72">
        <f>SUM(E419:H419)</f>
        <v>0</v>
      </c>
      <c r="J419" s="76"/>
      <c r="K419" s="76"/>
      <c r="L419" s="76"/>
      <c r="M419" s="80">
        <f>SUM(J418:L419)</f>
        <v>0</v>
      </c>
      <c r="N419" s="81">
        <f>D419+I419-M419</f>
        <v>0</v>
      </c>
    </row>
    <row r="420" spans="1:14" x14ac:dyDescent="0.2">
      <c r="A420" s="39">
        <v>3</v>
      </c>
      <c r="B420" s="28">
        <v>202</v>
      </c>
      <c r="C420" s="33" t="s">
        <v>62</v>
      </c>
      <c r="D420" s="80"/>
      <c r="E420" s="76"/>
      <c r="F420" s="31"/>
      <c r="G420" s="31"/>
      <c r="H420" s="31"/>
      <c r="I420" s="72">
        <f>SUM(E420:H420)</f>
        <v>0</v>
      </c>
      <c r="J420" s="76"/>
      <c r="K420" s="76"/>
      <c r="L420" s="76"/>
      <c r="M420" s="80">
        <f>SUM(J419:L420)</f>
        <v>0</v>
      </c>
      <c r="N420" s="81">
        <f>D420+I420-M420</f>
        <v>0</v>
      </c>
    </row>
    <row r="421" spans="1:14" x14ac:dyDescent="0.2">
      <c r="A421" s="39">
        <v>4</v>
      </c>
      <c r="B421" s="28">
        <v>203</v>
      </c>
      <c r="C421" s="33" t="s">
        <v>500</v>
      </c>
      <c r="D421" s="80"/>
      <c r="E421" s="76"/>
      <c r="F421" s="31"/>
      <c r="G421" s="31"/>
      <c r="H421" s="31"/>
      <c r="I421" s="72">
        <f>SUM(E421:H421)</f>
        <v>0</v>
      </c>
      <c r="J421" s="76"/>
      <c r="K421" s="76"/>
      <c r="L421" s="76"/>
      <c r="M421" s="80">
        <f>SUM(J420:L421)</f>
        <v>0</v>
      </c>
      <c r="N421" s="81">
        <f>D421+I421-M421</f>
        <v>0</v>
      </c>
    </row>
    <row r="422" spans="1:14" x14ac:dyDescent="0.2">
      <c r="A422" s="39">
        <v>5</v>
      </c>
      <c r="B422" s="38" t="s">
        <v>501</v>
      </c>
      <c r="C422" s="203" t="s">
        <v>502</v>
      </c>
      <c r="D422" s="72">
        <f>SUM(D423:D433)</f>
        <v>6377816</v>
      </c>
      <c r="E422" s="72">
        <f t="shared" ref="E422:N422" si="7">SUM(E423:E433)</f>
        <v>0</v>
      </c>
      <c r="F422" s="26">
        <f t="shared" si="7"/>
        <v>0</v>
      </c>
      <c r="G422" s="26">
        <f t="shared" si="7"/>
        <v>0</v>
      </c>
      <c r="H422" s="26">
        <f t="shared" si="7"/>
        <v>0</v>
      </c>
      <c r="I422" s="72">
        <f t="shared" si="7"/>
        <v>0</v>
      </c>
      <c r="J422" s="72">
        <f t="shared" si="7"/>
        <v>0</v>
      </c>
      <c r="K422" s="72">
        <f t="shared" si="7"/>
        <v>0</v>
      </c>
      <c r="L422" s="72">
        <f t="shared" si="7"/>
        <v>0</v>
      </c>
      <c r="M422" s="72">
        <f t="shared" si="7"/>
        <v>0</v>
      </c>
      <c r="N422" s="73">
        <f t="shared" si="7"/>
        <v>6377816</v>
      </c>
    </row>
    <row r="423" spans="1:14" x14ac:dyDescent="0.2">
      <c r="A423" s="39">
        <v>6</v>
      </c>
      <c r="B423" s="28">
        <v>210</v>
      </c>
      <c r="C423" s="33" t="s">
        <v>503</v>
      </c>
      <c r="D423" s="80">
        <v>0</v>
      </c>
      <c r="E423" s="76"/>
      <c r="F423" s="76"/>
      <c r="G423" s="31"/>
      <c r="H423" s="31"/>
      <c r="I423" s="72">
        <f>SUM(E423:H423)</f>
        <v>0</v>
      </c>
      <c r="J423" s="76"/>
      <c r="K423" s="76"/>
      <c r="L423" s="76"/>
      <c r="M423" s="80">
        <f>SUM(J423:L423)</f>
        <v>0</v>
      </c>
      <c r="N423" s="81">
        <f t="shared" ref="N423:N433" si="8">D423+I423-M423</f>
        <v>0</v>
      </c>
    </row>
    <row r="424" spans="1:14" x14ac:dyDescent="0.2">
      <c r="A424" s="39">
        <v>7</v>
      </c>
      <c r="B424" s="28">
        <v>211</v>
      </c>
      <c r="C424" s="33" t="s">
        <v>504</v>
      </c>
      <c r="D424" s="80">
        <v>0</v>
      </c>
      <c r="E424" s="76"/>
      <c r="F424" s="76"/>
      <c r="G424" s="31"/>
      <c r="H424" s="31"/>
      <c r="I424" s="72">
        <f t="shared" ref="I424:I433" si="9">SUM(E424:H424)</f>
        <v>0</v>
      </c>
      <c r="J424" s="76"/>
      <c r="K424" s="76"/>
      <c r="L424" s="76"/>
      <c r="M424" s="80">
        <f t="shared" ref="M424:M433" si="10">SUM(J424:L424)</f>
        <v>0</v>
      </c>
      <c r="N424" s="81">
        <f t="shared" si="8"/>
        <v>0</v>
      </c>
    </row>
    <row r="425" spans="1:14" x14ac:dyDescent="0.2">
      <c r="A425" s="39">
        <v>8</v>
      </c>
      <c r="B425" s="28">
        <v>212</v>
      </c>
      <c r="C425" s="33" t="s">
        <v>505</v>
      </c>
      <c r="D425" s="80">
        <v>0</v>
      </c>
      <c r="E425" s="76"/>
      <c r="F425" s="76"/>
      <c r="G425" s="31"/>
      <c r="H425" s="31"/>
      <c r="I425" s="72">
        <f t="shared" si="9"/>
        <v>0</v>
      </c>
      <c r="J425" s="76"/>
      <c r="K425" s="76"/>
      <c r="L425" s="76"/>
      <c r="M425" s="80">
        <f t="shared" si="10"/>
        <v>0</v>
      </c>
      <c r="N425" s="81">
        <f t="shared" si="8"/>
        <v>0</v>
      </c>
    </row>
    <row r="426" spans="1:14" x14ac:dyDescent="0.2">
      <c r="A426" s="39">
        <v>9</v>
      </c>
      <c r="B426" s="28">
        <v>213</v>
      </c>
      <c r="C426" s="33" t="s">
        <v>506</v>
      </c>
      <c r="D426" s="80">
        <v>0</v>
      </c>
      <c r="E426" s="76"/>
      <c r="F426" s="76"/>
      <c r="G426" s="31"/>
      <c r="H426" s="31"/>
      <c r="I426" s="72">
        <f t="shared" si="9"/>
        <v>0</v>
      </c>
      <c r="J426" s="76"/>
      <c r="K426" s="76"/>
      <c r="L426" s="76"/>
      <c r="M426" s="80">
        <f t="shared" si="10"/>
        <v>0</v>
      </c>
      <c r="N426" s="81">
        <f t="shared" si="8"/>
        <v>0</v>
      </c>
    </row>
    <row r="427" spans="1:14" x14ac:dyDescent="0.2">
      <c r="A427" s="39">
        <v>10</v>
      </c>
      <c r="B427" s="28">
        <v>214</v>
      </c>
      <c r="C427" s="33" t="s">
        <v>507</v>
      </c>
      <c r="D427" s="80">
        <v>166230</v>
      </c>
      <c r="E427" s="76"/>
      <c r="F427" s="76"/>
      <c r="G427" s="31"/>
      <c r="H427" s="31"/>
      <c r="I427" s="72">
        <f t="shared" si="9"/>
        <v>0</v>
      </c>
      <c r="J427" s="76"/>
      <c r="K427" s="76"/>
      <c r="L427" s="76"/>
      <c r="M427" s="80">
        <f t="shared" si="10"/>
        <v>0</v>
      </c>
      <c r="N427" s="81">
        <f t="shared" si="8"/>
        <v>166230</v>
      </c>
    </row>
    <row r="428" spans="1:14" x14ac:dyDescent="0.2">
      <c r="A428" s="39">
        <v>11</v>
      </c>
      <c r="B428" s="28">
        <v>215</v>
      </c>
      <c r="C428" s="33" t="s">
        <v>508</v>
      </c>
      <c r="D428" s="80">
        <v>3749520</v>
      </c>
      <c r="E428" s="76"/>
      <c r="F428" s="76"/>
      <c r="G428" s="31"/>
      <c r="H428" s="31"/>
      <c r="I428" s="72">
        <f t="shared" si="9"/>
        <v>0</v>
      </c>
      <c r="J428" s="76"/>
      <c r="K428" s="76"/>
      <c r="L428" s="76"/>
      <c r="M428" s="80">
        <f t="shared" si="10"/>
        <v>0</v>
      </c>
      <c r="N428" s="81">
        <f t="shared" si="8"/>
        <v>3749520</v>
      </c>
    </row>
    <row r="429" spans="1:14" x14ac:dyDescent="0.2">
      <c r="A429" s="39">
        <v>12</v>
      </c>
      <c r="B429" s="28">
        <v>216</v>
      </c>
      <c r="C429" s="33" t="s">
        <v>509</v>
      </c>
      <c r="D429" s="80">
        <v>0</v>
      </c>
      <c r="E429" s="76"/>
      <c r="F429" s="76"/>
      <c r="G429" s="31"/>
      <c r="H429" s="31"/>
      <c r="I429" s="72">
        <f t="shared" si="9"/>
        <v>0</v>
      </c>
      <c r="J429" s="76"/>
      <c r="K429" s="76"/>
      <c r="L429" s="76"/>
      <c r="M429" s="80">
        <f t="shared" si="10"/>
        <v>0</v>
      </c>
      <c r="N429" s="81">
        <f t="shared" si="8"/>
        <v>0</v>
      </c>
    </row>
    <row r="430" spans="1:14" x14ac:dyDescent="0.2">
      <c r="A430" s="39">
        <v>13</v>
      </c>
      <c r="B430" s="28">
        <v>217</v>
      </c>
      <c r="C430" s="33" t="s">
        <v>73</v>
      </c>
      <c r="D430" s="80">
        <v>0</v>
      </c>
      <c r="E430" s="76"/>
      <c r="F430" s="76"/>
      <c r="G430" s="31"/>
      <c r="H430" s="31"/>
      <c r="I430" s="72">
        <f t="shared" si="9"/>
        <v>0</v>
      </c>
      <c r="J430" s="76"/>
      <c r="K430" s="76"/>
      <c r="L430" s="76"/>
      <c r="M430" s="80">
        <f t="shared" si="10"/>
        <v>0</v>
      </c>
      <c r="N430" s="81">
        <f t="shared" si="8"/>
        <v>0</v>
      </c>
    </row>
    <row r="431" spans="1:14" x14ac:dyDescent="0.2">
      <c r="A431" s="39">
        <v>14</v>
      </c>
      <c r="B431" s="28">
        <v>218</v>
      </c>
      <c r="C431" s="33" t="s">
        <v>74</v>
      </c>
      <c r="D431" s="80">
        <v>2462066</v>
      </c>
      <c r="E431" s="76"/>
      <c r="F431" s="76"/>
      <c r="G431" s="31"/>
      <c r="H431" s="31"/>
      <c r="I431" s="72">
        <f t="shared" si="9"/>
        <v>0</v>
      </c>
      <c r="J431" s="76"/>
      <c r="K431" s="76"/>
      <c r="L431" s="76"/>
      <c r="M431" s="80">
        <f t="shared" si="10"/>
        <v>0</v>
      </c>
      <c r="N431" s="81">
        <f t="shared" si="8"/>
        <v>2462066</v>
      </c>
    </row>
    <row r="432" spans="1:14" x14ac:dyDescent="0.2">
      <c r="A432" s="39">
        <v>15</v>
      </c>
      <c r="B432" s="28">
        <v>24</v>
      </c>
      <c r="C432" s="33" t="s">
        <v>510</v>
      </c>
      <c r="D432" s="80">
        <v>0</v>
      </c>
      <c r="E432" s="76"/>
      <c r="F432" s="76"/>
      <c r="G432" s="31"/>
      <c r="H432" s="31"/>
      <c r="I432" s="72">
        <f t="shared" si="9"/>
        <v>0</v>
      </c>
      <c r="J432" s="76"/>
      <c r="K432" s="76"/>
      <c r="L432" s="76"/>
      <c r="M432" s="80">
        <f t="shared" si="10"/>
        <v>0</v>
      </c>
      <c r="N432" s="81">
        <f t="shared" si="8"/>
        <v>0</v>
      </c>
    </row>
    <row r="433" spans="1:19" x14ac:dyDescent="0.2">
      <c r="A433" s="39">
        <v>16</v>
      </c>
      <c r="B433" s="28">
        <v>28</v>
      </c>
      <c r="C433" s="33" t="s">
        <v>511</v>
      </c>
      <c r="D433" s="80">
        <v>0</v>
      </c>
      <c r="E433" s="76"/>
      <c r="F433" s="76"/>
      <c r="G433" s="31"/>
      <c r="H433" s="31"/>
      <c r="I433" s="72">
        <f t="shared" si="9"/>
        <v>0</v>
      </c>
      <c r="J433" s="76"/>
      <c r="K433" s="76"/>
      <c r="L433" s="76"/>
      <c r="M433" s="80">
        <f t="shared" si="10"/>
        <v>0</v>
      </c>
      <c r="N433" s="81">
        <f t="shared" si="8"/>
        <v>0</v>
      </c>
    </row>
    <row r="434" spans="1:19" ht="13.5" thickBot="1" x14ac:dyDescent="0.25">
      <c r="A434" s="179">
        <v>17</v>
      </c>
      <c r="B434" s="181"/>
      <c r="C434" s="213" t="s">
        <v>512</v>
      </c>
      <c r="D434" s="149">
        <f>D418+D422</f>
        <v>6377816</v>
      </c>
      <c r="E434" s="149">
        <f t="shared" ref="E434:N434" si="11">E418+E422</f>
        <v>0</v>
      </c>
      <c r="F434" s="214">
        <f t="shared" si="11"/>
        <v>0</v>
      </c>
      <c r="G434" s="214">
        <f t="shared" si="11"/>
        <v>0</v>
      </c>
      <c r="H434" s="214">
        <f t="shared" si="11"/>
        <v>0</v>
      </c>
      <c r="I434" s="149">
        <f t="shared" si="11"/>
        <v>0</v>
      </c>
      <c r="J434" s="149">
        <f t="shared" si="11"/>
        <v>0</v>
      </c>
      <c r="K434" s="149">
        <f t="shared" si="11"/>
        <v>0</v>
      </c>
      <c r="L434" s="149">
        <f t="shared" si="11"/>
        <v>0</v>
      </c>
      <c r="M434" s="149">
        <f t="shared" si="11"/>
        <v>0</v>
      </c>
      <c r="N434" s="215">
        <f t="shared" si="11"/>
        <v>6377816</v>
      </c>
    </row>
    <row r="438" spans="1:19" s="5" customFormat="1" x14ac:dyDescent="0.2">
      <c r="A438" s="271" t="s">
        <v>0</v>
      </c>
      <c r="B438" s="272"/>
      <c r="C438" s="216" t="str">
        <f>C1</f>
        <v>ASHMDF</v>
      </c>
      <c r="D438" s="209"/>
      <c r="E438" s="209"/>
      <c r="F438" s="156"/>
      <c r="G438" s="156"/>
      <c r="H438" s="156"/>
      <c r="I438" s="158"/>
      <c r="J438" s="159"/>
      <c r="K438" s="191" t="s">
        <v>401</v>
      </c>
      <c r="L438" s="159"/>
      <c r="M438" s="159"/>
      <c r="N438" s="159"/>
      <c r="R438" s="7"/>
      <c r="S438" s="7"/>
    </row>
    <row r="439" spans="1:19" x14ac:dyDescent="0.2">
      <c r="A439" s="6"/>
      <c r="B439" s="56"/>
      <c r="C439" s="271" t="s">
        <v>513</v>
      </c>
      <c r="D439" s="315"/>
      <c r="E439" s="272"/>
      <c r="F439" s="194"/>
      <c r="G439" s="194"/>
      <c r="H439" s="194"/>
      <c r="I439" s="209"/>
      <c r="J439" s="209"/>
      <c r="K439" s="209"/>
      <c r="L439" s="3" t="s">
        <v>514</v>
      </c>
      <c r="N439" s="159"/>
      <c r="O439" s="5"/>
    </row>
    <row r="440" spans="1:19" ht="13.5" thickBot="1" x14ac:dyDescent="0.25">
      <c r="A440" s="6"/>
      <c r="B440" s="6"/>
      <c r="C440" s="6"/>
      <c r="D440" s="192"/>
      <c r="E440" s="192"/>
      <c r="F440" s="193"/>
      <c r="G440" s="193"/>
      <c r="H440" s="193"/>
      <c r="I440" s="209" t="str">
        <f>J411</f>
        <v>VITI 2025</v>
      </c>
      <c r="J440" s="209">
        <f>K411</f>
        <v>0</v>
      </c>
      <c r="K440" s="192"/>
      <c r="L440" s="192" t="str">
        <f>M412</f>
        <v>NE / LEKE</v>
      </c>
      <c r="N440" s="159"/>
      <c r="O440" s="5"/>
      <c r="R440" s="204"/>
    </row>
    <row r="441" spans="1:19" ht="15.75" thickBot="1" x14ac:dyDescent="0.3">
      <c r="A441" s="210"/>
      <c r="B441" s="161"/>
      <c r="C441" s="161"/>
      <c r="D441" s="312" t="s">
        <v>515</v>
      </c>
      <c r="E441" s="312"/>
      <c r="F441" s="301"/>
      <c r="G441" s="309" t="s">
        <v>516</v>
      </c>
      <c r="H441" s="310"/>
      <c r="I441" s="311" t="s">
        <v>517</v>
      </c>
      <c r="J441" s="302"/>
      <c r="K441" s="312" t="s">
        <v>518</v>
      </c>
      <c r="L441" s="312"/>
      <c r="M441" s="313"/>
      <c r="R441" s="204"/>
    </row>
    <row r="442" spans="1:19" s="184" customFormat="1" x14ac:dyDescent="0.2">
      <c r="A442" s="62" t="s">
        <v>3</v>
      </c>
      <c r="B442" s="15" t="s">
        <v>3</v>
      </c>
      <c r="C442" s="63" t="s">
        <v>7</v>
      </c>
      <c r="D442" s="196" t="s">
        <v>519</v>
      </c>
      <c r="E442" s="196" t="s">
        <v>520</v>
      </c>
      <c r="F442" s="196" t="s">
        <v>521</v>
      </c>
      <c r="G442" s="16" t="s">
        <v>519</v>
      </c>
      <c r="H442" s="16" t="s">
        <v>522</v>
      </c>
      <c r="I442" s="196" t="s">
        <v>519</v>
      </c>
      <c r="J442" s="196" t="s">
        <v>522</v>
      </c>
      <c r="K442" s="196" t="s">
        <v>519</v>
      </c>
      <c r="L442" s="196" t="s">
        <v>520</v>
      </c>
      <c r="M442" s="217" t="s">
        <v>521</v>
      </c>
      <c r="N442" s="218"/>
      <c r="R442" s="204"/>
    </row>
    <row r="443" spans="1:19" s="184" customFormat="1" x14ac:dyDescent="0.2">
      <c r="A443" s="62" t="s">
        <v>484</v>
      </c>
      <c r="B443" s="63" t="s">
        <v>362</v>
      </c>
      <c r="C443" s="63"/>
      <c r="D443" s="16" t="s">
        <v>523</v>
      </c>
      <c r="E443" s="16" t="s">
        <v>524</v>
      </c>
      <c r="F443" s="16" t="s">
        <v>525</v>
      </c>
      <c r="G443" s="16" t="s">
        <v>523</v>
      </c>
      <c r="H443" s="16"/>
      <c r="I443" s="16" t="s">
        <v>523</v>
      </c>
      <c r="J443" s="16"/>
      <c r="K443" s="16" t="s">
        <v>523</v>
      </c>
      <c r="L443" s="16" t="s">
        <v>524</v>
      </c>
      <c r="M443" s="17" t="s">
        <v>525</v>
      </c>
      <c r="N443" s="218"/>
      <c r="R443" s="204"/>
    </row>
    <row r="444" spans="1:19" s="184" customFormat="1" x14ac:dyDescent="0.2">
      <c r="A444" s="66"/>
      <c r="B444" s="67" t="s">
        <v>150</v>
      </c>
      <c r="C444" s="67"/>
      <c r="D444" s="21"/>
      <c r="E444" s="21"/>
      <c r="F444" s="21"/>
      <c r="G444" s="21"/>
      <c r="H444" s="21"/>
      <c r="I444" s="21"/>
      <c r="J444" s="21"/>
      <c r="K444" s="21"/>
      <c r="L444" s="21"/>
      <c r="M444" s="22"/>
      <c r="N444" s="218"/>
    </row>
    <row r="445" spans="1:19" x14ac:dyDescent="0.2">
      <c r="A445" s="39" t="s">
        <v>155</v>
      </c>
      <c r="B445" s="24" t="s">
        <v>156</v>
      </c>
      <c r="C445" s="24" t="s">
        <v>157</v>
      </c>
      <c r="D445" s="21">
        <v>1</v>
      </c>
      <c r="E445" s="21">
        <v>2</v>
      </c>
      <c r="F445" s="199">
        <v>3</v>
      </c>
      <c r="G445" s="199">
        <v>4</v>
      </c>
      <c r="H445" s="199">
        <v>5</v>
      </c>
      <c r="I445" s="21">
        <v>6</v>
      </c>
      <c r="J445" s="21">
        <v>7</v>
      </c>
      <c r="K445" s="21">
        <v>8</v>
      </c>
      <c r="L445" s="21">
        <v>9</v>
      </c>
      <c r="M445" s="22">
        <v>10</v>
      </c>
    </row>
    <row r="446" spans="1:19" x14ac:dyDescent="0.2">
      <c r="A446" s="39">
        <v>1</v>
      </c>
      <c r="B446" s="24">
        <v>20</v>
      </c>
      <c r="C446" s="25" t="s">
        <v>498</v>
      </c>
      <c r="D446" s="72">
        <f>SUM(D447:D449)</f>
        <v>0</v>
      </c>
      <c r="E446" s="72">
        <f t="shared" ref="E446:M446" si="12">SUM(E447:E449)</f>
        <v>0</v>
      </c>
      <c r="F446" s="26">
        <f t="shared" si="12"/>
        <v>0</v>
      </c>
      <c r="G446" s="26">
        <f t="shared" si="12"/>
        <v>0</v>
      </c>
      <c r="H446" s="26">
        <f t="shared" si="12"/>
        <v>0</v>
      </c>
      <c r="I446" s="72">
        <f t="shared" si="12"/>
        <v>0</v>
      </c>
      <c r="J446" s="72">
        <f t="shared" si="12"/>
        <v>0</v>
      </c>
      <c r="K446" s="72">
        <f t="shared" si="12"/>
        <v>0</v>
      </c>
      <c r="L446" s="72">
        <f t="shared" si="12"/>
        <v>0</v>
      </c>
      <c r="M446" s="73">
        <f t="shared" si="12"/>
        <v>0</v>
      </c>
    </row>
    <row r="447" spans="1:19" x14ac:dyDescent="0.2">
      <c r="A447" s="39">
        <v>2</v>
      </c>
      <c r="B447" s="28">
        <v>201</v>
      </c>
      <c r="C447" s="33" t="s">
        <v>499</v>
      </c>
      <c r="D447" s="140"/>
      <c r="E447" s="76"/>
      <c r="F447" s="219">
        <f>D447-E447</f>
        <v>0</v>
      </c>
      <c r="G447" s="31"/>
      <c r="H447" s="31"/>
      <c r="I447" s="140"/>
      <c r="J447" s="76"/>
      <c r="K447" s="76">
        <f t="shared" ref="K447:L449" si="13">D447+G447-I447</f>
        <v>0</v>
      </c>
      <c r="L447" s="76">
        <f t="shared" si="13"/>
        <v>0</v>
      </c>
      <c r="M447" s="81">
        <f>K447-L447</f>
        <v>0</v>
      </c>
    </row>
    <row r="448" spans="1:19" x14ac:dyDescent="0.2">
      <c r="A448" s="39">
        <v>3</v>
      </c>
      <c r="B448" s="28">
        <v>202</v>
      </c>
      <c r="C448" s="33" t="s">
        <v>62</v>
      </c>
      <c r="D448" s="140"/>
      <c r="E448" s="76"/>
      <c r="F448" s="219">
        <f>D448-E448</f>
        <v>0</v>
      </c>
      <c r="G448" s="31"/>
      <c r="H448" s="31"/>
      <c r="I448" s="140"/>
      <c r="J448" s="76"/>
      <c r="K448" s="76">
        <f t="shared" si="13"/>
        <v>0</v>
      </c>
      <c r="L448" s="76">
        <f t="shared" si="13"/>
        <v>0</v>
      </c>
      <c r="M448" s="81">
        <f>K448-L448</f>
        <v>0</v>
      </c>
    </row>
    <row r="449" spans="1:19" x14ac:dyDescent="0.2">
      <c r="A449" s="39">
        <v>4</v>
      </c>
      <c r="B449" s="28">
        <v>203</v>
      </c>
      <c r="C449" s="33" t="s">
        <v>500</v>
      </c>
      <c r="D449" s="140"/>
      <c r="E449" s="76"/>
      <c r="F449" s="219">
        <f>D449-E449</f>
        <v>0</v>
      </c>
      <c r="G449" s="31"/>
      <c r="H449" s="31"/>
      <c r="I449" s="140"/>
      <c r="J449" s="76"/>
      <c r="K449" s="76">
        <f t="shared" si="13"/>
        <v>0</v>
      </c>
      <c r="L449" s="76">
        <f t="shared" si="13"/>
        <v>0</v>
      </c>
      <c r="M449" s="81">
        <f>K449-L449</f>
        <v>0</v>
      </c>
    </row>
    <row r="450" spans="1:19" x14ac:dyDescent="0.2">
      <c r="A450" s="39">
        <v>5</v>
      </c>
      <c r="B450" s="38" t="s">
        <v>501</v>
      </c>
      <c r="C450" s="203" t="s">
        <v>526</v>
      </c>
      <c r="D450" s="72">
        <f>SUM(D451:D461)</f>
        <v>6377816</v>
      </c>
      <c r="E450" s="72">
        <f t="shared" ref="E450:M450" si="14">SUM(E451:E461)</f>
        <v>5367573</v>
      </c>
      <c r="F450" s="26">
        <f>SUM(F451:F461)</f>
        <v>1010243</v>
      </c>
      <c r="G450" s="26">
        <f t="shared" si="14"/>
        <v>0</v>
      </c>
      <c r="H450" s="26">
        <f t="shared" si="14"/>
        <v>224273</v>
      </c>
      <c r="I450" s="72">
        <f t="shared" si="14"/>
        <v>0</v>
      </c>
      <c r="J450" s="72">
        <f t="shared" si="14"/>
        <v>0</v>
      </c>
      <c r="K450" s="72">
        <f t="shared" si="14"/>
        <v>6377816</v>
      </c>
      <c r="L450" s="72">
        <f t="shared" si="14"/>
        <v>5591846</v>
      </c>
      <c r="M450" s="73">
        <f t="shared" si="14"/>
        <v>785970</v>
      </c>
      <c r="S450" s="220"/>
    </row>
    <row r="451" spans="1:19" x14ac:dyDescent="0.2">
      <c r="A451" s="39">
        <v>6</v>
      </c>
      <c r="B451" s="28">
        <v>210</v>
      </c>
      <c r="C451" s="33" t="s">
        <v>503</v>
      </c>
      <c r="D451" s="80">
        <v>0</v>
      </c>
      <c r="E451" s="76">
        <v>0</v>
      </c>
      <c r="F451" s="219">
        <f>D451-E451</f>
        <v>0</v>
      </c>
      <c r="G451" s="76"/>
      <c r="H451" s="140"/>
      <c r="I451" s="140"/>
      <c r="J451" s="76"/>
      <c r="K451" s="76">
        <f>D451+G451-I451</f>
        <v>0</v>
      </c>
      <c r="L451" s="76">
        <f>E451+H451-J451</f>
        <v>0</v>
      </c>
      <c r="M451" s="81">
        <f>K451-L451</f>
        <v>0</v>
      </c>
      <c r="S451" s="220"/>
    </row>
    <row r="452" spans="1:19" x14ac:dyDescent="0.2">
      <c r="A452" s="39">
        <v>7</v>
      </c>
      <c r="B452" s="28">
        <v>211</v>
      </c>
      <c r="C452" s="33" t="s">
        <v>504</v>
      </c>
      <c r="D452" s="80">
        <v>0</v>
      </c>
      <c r="E452" s="76">
        <v>0</v>
      </c>
      <c r="F452" s="219">
        <f t="shared" ref="F452:F461" si="15">D452-E452</f>
        <v>0</v>
      </c>
      <c r="G452" s="76"/>
      <c r="H452" s="140"/>
      <c r="I452" s="140"/>
      <c r="J452" s="76"/>
      <c r="K452" s="76">
        <f>D452+G452-I452</f>
        <v>0</v>
      </c>
      <c r="L452" s="76">
        <f>E452+H452-J452</f>
        <v>0</v>
      </c>
      <c r="M452" s="81">
        <f t="shared" ref="M452:M461" si="16">K452-L452</f>
        <v>0</v>
      </c>
      <c r="S452" s="220"/>
    </row>
    <row r="453" spans="1:19" x14ac:dyDescent="0.2">
      <c r="A453" s="39">
        <v>8</v>
      </c>
      <c r="B453" s="28">
        <v>212</v>
      </c>
      <c r="C453" s="33" t="s">
        <v>505</v>
      </c>
      <c r="D453" s="80">
        <v>0</v>
      </c>
      <c r="E453" s="76">
        <v>0</v>
      </c>
      <c r="F453" s="219">
        <f t="shared" si="15"/>
        <v>0</v>
      </c>
      <c r="G453" s="76"/>
      <c r="H453" s="140">
        <v>0</v>
      </c>
      <c r="I453" s="140"/>
      <c r="J453" s="76"/>
      <c r="K453" s="76">
        <f t="shared" ref="K453:K461" si="17">D453+G453-I453</f>
        <v>0</v>
      </c>
      <c r="L453" s="76">
        <f>SUM(E453+H453-J453)</f>
        <v>0</v>
      </c>
      <c r="M453" s="81">
        <f t="shared" si="16"/>
        <v>0</v>
      </c>
      <c r="S453" s="220"/>
    </row>
    <row r="454" spans="1:19" x14ac:dyDescent="0.2">
      <c r="A454" s="39">
        <v>9</v>
      </c>
      <c r="B454" s="28">
        <v>213</v>
      </c>
      <c r="C454" s="33" t="s">
        <v>506</v>
      </c>
      <c r="D454" s="80">
        <v>0</v>
      </c>
      <c r="E454" s="76">
        <v>0</v>
      </c>
      <c r="F454" s="219">
        <f t="shared" si="15"/>
        <v>0</v>
      </c>
      <c r="G454" s="76"/>
      <c r="H454" s="140"/>
      <c r="I454" s="140"/>
      <c r="J454" s="76"/>
      <c r="K454" s="76">
        <f t="shared" si="17"/>
        <v>0</v>
      </c>
      <c r="L454" s="76">
        <f t="shared" ref="L454:L461" si="18">SUM(E454+H454-J454)</f>
        <v>0</v>
      </c>
      <c r="M454" s="81">
        <f t="shared" si="16"/>
        <v>0</v>
      </c>
      <c r="S454" s="220"/>
    </row>
    <row r="455" spans="1:19" x14ac:dyDescent="0.2">
      <c r="A455" s="39">
        <v>10</v>
      </c>
      <c r="B455" s="28">
        <v>214</v>
      </c>
      <c r="C455" s="33" t="s">
        <v>507</v>
      </c>
      <c r="D455" s="80">
        <v>166230</v>
      </c>
      <c r="E455" s="76">
        <v>132190</v>
      </c>
      <c r="F455" s="219">
        <f t="shared" si="15"/>
        <v>34040</v>
      </c>
      <c r="G455" s="76"/>
      <c r="H455" s="76">
        <v>6808</v>
      </c>
      <c r="I455" s="76"/>
      <c r="J455" s="76"/>
      <c r="K455" s="76">
        <f t="shared" si="17"/>
        <v>166230</v>
      </c>
      <c r="L455" s="76">
        <f t="shared" si="18"/>
        <v>138998</v>
      </c>
      <c r="M455" s="81">
        <f t="shared" si="16"/>
        <v>27232</v>
      </c>
      <c r="P455" s="221"/>
      <c r="S455" s="220"/>
    </row>
    <row r="456" spans="1:19" x14ac:dyDescent="0.2">
      <c r="A456" s="39">
        <v>11</v>
      </c>
      <c r="B456" s="28">
        <v>215</v>
      </c>
      <c r="C456" s="33" t="s">
        <v>508</v>
      </c>
      <c r="D456" s="80">
        <v>3749520</v>
      </c>
      <c r="E456" s="76">
        <v>3479302</v>
      </c>
      <c r="F456" s="219">
        <f t="shared" si="15"/>
        <v>270218</v>
      </c>
      <c r="G456" s="76"/>
      <c r="H456" s="76">
        <v>54044</v>
      </c>
      <c r="I456" s="76"/>
      <c r="J456" s="76"/>
      <c r="K456" s="76">
        <f t="shared" si="17"/>
        <v>3749520</v>
      </c>
      <c r="L456" s="76">
        <f t="shared" si="18"/>
        <v>3533346</v>
      </c>
      <c r="M456" s="81">
        <f t="shared" si="16"/>
        <v>216174</v>
      </c>
      <c r="P456" s="221"/>
      <c r="S456" s="220"/>
    </row>
    <row r="457" spans="1:19" x14ac:dyDescent="0.2">
      <c r="A457" s="39">
        <v>12</v>
      </c>
      <c r="B457" s="28">
        <v>216</v>
      </c>
      <c r="C457" s="33" t="s">
        <v>509</v>
      </c>
      <c r="D457" s="80">
        <v>0</v>
      </c>
      <c r="E457" s="76">
        <v>0</v>
      </c>
      <c r="F457" s="219">
        <f t="shared" si="15"/>
        <v>0</v>
      </c>
      <c r="G457" s="76"/>
      <c r="H457" s="140"/>
      <c r="I457" s="140"/>
      <c r="J457" s="76"/>
      <c r="K457" s="76">
        <f t="shared" si="17"/>
        <v>0</v>
      </c>
      <c r="L457" s="76">
        <f t="shared" si="18"/>
        <v>0</v>
      </c>
      <c r="M457" s="81">
        <f t="shared" si="16"/>
        <v>0</v>
      </c>
      <c r="P457" s="221"/>
      <c r="S457" s="220"/>
    </row>
    <row r="458" spans="1:19" x14ac:dyDescent="0.2">
      <c r="A458" s="39">
        <v>13</v>
      </c>
      <c r="B458" s="28">
        <v>217</v>
      </c>
      <c r="C458" s="33" t="s">
        <v>73</v>
      </c>
      <c r="D458" s="80">
        <v>0</v>
      </c>
      <c r="E458" s="76">
        <v>0</v>
      </c>
      <c r="F458" s="219">
        <f t="shared" si="15"/>
        <v>0</v>
      </c>
      <c r="G458" s="76"/>
      <c r="H458" s="140"/>
      <c r="I458" s="140"/>
      <c r="J458" s="76"/>
      <c r="K458" s="76">
        <f t="shared" si="17"/>
        <v>0</v>
      </c>
      <c r="L458" s="76">
        <f t="shared" si="18"/>
        <v>0</v>
      </c>
      <c r="M458" s="81">
        <f t="shared" si="16"/>
        <v>0</v>
      </c>
      <c r="P458" s="221"/>
      <c r="S458" s="220"/>
    </row>
    <row r="459" spans="1:19" x14ac:dyDescent="0.2">
      <c r="A459" s="39">
        <v>14</v>
      </c>
      <c r="B459" s="28">
        <v>218</v>
      </c>
      <c r="C459" s="33" t="s">
        <v>74</v>
      </c>
      <c r="D459" s="80">
        <v>2462066</v>
      </c>
      <c r="E459" s="76">
        <v>1756081</v>
      </c>
      <c r="F459" s="219">
        <f t="shared" si="15"/>
        <v>705985</v>
      </c>
      <c r="G459" s="76"/>
      <c r="H459" s="140">
        <v>163421</v>
      </c>
      <c r="I459" s="140"/>
      <c r="J459" s="76"/>
      <c r="K459" s="76">
        <f t="shared" si="17"/>
        <v>2462066</v>
      </c>
      <c r="L459" s="76">
        <f t="shared" si="18"/>
        <v>1919502</v>
      </c>
      <c r="M459" s="81">
        <f t="shared" si="16"/>
        <v>542564</v>
      </c>
      <c r="P459" s="221"/>
      <c r="S459" s="220"/>
    </row>
    <row r="460" spans="1:19" x14ac:dyDescent="0.2">
      <c r="A460" s="39">
        <v>15</v>
      </c>
      <c r="B460" s="28">
        <v>24</v>
      </c>
      <c r="C460" s="33" t="s">
        <v>510</v>
      </c>
      <c r="D460" s="80">
        <v>0</v>
      </c>
      <c r="E460" s="76">
        <v>0</v>
      </c>
      <c r="F460" s="219">
        <f t="shared" si="15"/>
        <v>0</v>
      </c>
      <c r="G460" s="76"/>
      <c r="H460" s="140"/>
      <c r="I460" s="140"/>
      <c r="J460" s="76"/>
      <c r="K460" s="76">
        <f t="shared" si="17"/>
        <v>0</v>
      </c>
      <c r="L460" s="76">
        <f t="shared" si="18"/>
        <v>0</v>
      </c>
      <c r="M460" s="81">
        <f t="shared" si="16"/>
        <v>0</v>
      </c>
    </row>
    <row r="461" spans="1:19" x14ac:dyDescent="0.2">
      <c r="A461" s="39">
        <v>16</v>
      </c>
      <c r="B461" s="28">
        <v>28</v>
      </c>
      <c r="C461" s="33" t="s">
        <v>511</v>
      </c>
      <c r="D461" s="80">
        <v>0</v>
      </c>
      <c r="E461" s="76">
        <v>0</v>
      </c>
      <c r="F461" s="219">
        <f t="shared" si="15"/>
        <v>0</v>
      </c>
      <c r="G461" s="76"/>
      <c r="H461" s="140"/>
      <c r="I461" s="140"/>
      <c r="J461" s="76"/>
      <c r="K461" s="76">
        <f t="shared" si="17"/>
        <v>0</v>
      </c>
      <c r="L461" s="76">
        <f t="shared" si="18"/>
        <v>0</v>
      </c>
      <c r="M461" s="81">
        <f t="shared" si="16"/>
        <v>0</v>
      </c>
    </row>
    <row r="462" spans="1:19" ht="13.5" thickBot="1" x14ac:dyDescent="0.25">
      <c r="A462" s="179">
        <v>17</v>
      </c>
      <c r="B462" s="181"/>
      <c r="C462" s="213" t="s">
        <v>512</v>
      </c>
      <c r="D462" s="149">
        <f>D446+D450</f>
        <v>6377816</v>
      </c>
      <c r="E462" s="149">
        <f t="shared" ref="E462:M462" si="19">E446+E450</f>
        <v>5367573</v>
      </c>
      <c r="F462" s="214">
        <f>F446+F450</f>
        <v>1010243</v>
      </c>
      <c r="G462" s="214">
        <f t="shared" si="19"/>
        <v>0</v>
      </c>
      <c r="H462" s="214">
        <f t="shared" si="19"/>
        <v>224273</v>
      </c>
      <c r="I462" s="149">
        <f t="shared" si="19"/>
        <v>0</v>
      </c>
      <c r="J462" s="149">
        <f t="shared" si="19"/>
        <v>0</v>
      </c>
      <c r="K462" s="149">
        <f t="shared" si="19"/>
        <v>6377816</v>
      </c>
      <c r="L462" s="149">
        <f t="shared" si="19"/>
        <v>5591846</v>
      </c>
      <c r="M462" s="215">
        <f t="shared" si="19"/>
        <v>785970</v>
      </c>
    </row>
    <row r="463" spans="1:19" ht="13.5" thickBot="1" x14ac:dyDescent="0.25">
      <c r="E463" s="222">
        <f>SUM(E461:E462)</f>
        <v>5367573</v>
      </c>
    </row>
    <row r="464" spans="1:19" s="226" customFormat="1" x14ac:dyDescent="0.2">
      <c r="A464" s="325" t="s">
        <v>527</v>
      </c>
      <c r="B464" s="326"/>
      <c r="C464" s="223" t="s">
        <v>138</v>
      </c>
      <c r="D464" s="327" t="s">
        <v>528</v>
      </c>
      <c r="E464" s="328"/>
      <c r="F464" s="329"/>
      <c r="G464" s="224"/>
      <c r="H464" s="224"/>
      <c r="I464" s="225"/>
      <c r="J464" s="327" t="s">
        <v>529</v>
      </c>
      <c r="K464" s="328"/>
      <c r="L464" s="328"/>
      <c r="M464" s="329"/>
    </row>
    <row r="465" spans="1:256" s="226" customFormat="1" x14ac:dyDescent="0.2">
      <c r="A465" s="330" t="s">
        <v>140</v>
      </c>
      <c r="B465" s="331"/>
      <c r="C465" s="227" t="s">
        <v>530</v>
      </c>
      <c r="D465" s="225">
        <f>D418-D446</f>
        <v>0</v>
      </c>
      <c r="E465" s="225"/>
      <c r="F465" s="228"/>
      <c r="G465" s="224"/>
      <c r="H465" s="224"/>
      <c r="I465" s="225"/>
      <c r="J465" s="225"/>
      <c r="K465" s="225">
        <f>K446-N418</f>
        <v>0</v>
      </c>
      <c r="L465" s="225"/>
      <c r="M465" s="225"/>
    </row>
    <row r="466" spans="1:256" s="226" customFormat="1" x14ac:dyDescent="0.2">
      <c r="A466" s="330" t="s">
        <v>142</v>
      </c>
      <c r="B466" s="331"/>
      <c r="C466" s="227" t="s">
        <v>531</v>
      </c>
      <c r="D466" s="225">
        <f>D422-D450</f>
        <v>0</v>
      </c>
      <c r="E466" s="225"/>
      <c r="F466" s="228"/>
      <c r="G466" s="224"/>
      <c r="H466" s="224"/>
      <c r="I466" s="225"/>
      <c r="J466" s="225"/>
      <c r="K466" s="225">
        <f>K450-N422</f>
        <v>0</v>
      </c>
      <c r="L466" s="225"/>
      <c r="M466" s="225"/>
    </row>
    <row r="467" spans="1:256" s="226" customFormat="1" x14ac:dyDescent="0.2">
      <c r="A467" s="330" t="s">
        <v>294</v>
      </c>
      <c r="B467" s="331"/>
      <c r="C467" s="332" t="s">
        <v>532</v>
      </c>
      <c r="D467" s="333"/>
      <c r="E467" s="334"/>
      <c r="F467" s="228">
        <f>F446-E50</f>
        <v>0</v>
      </c>
      <c r="G467" s="224"/>
      <c r="H467" s="224"/>
      <c r="I467" s="225"/>
      <c r="J467" s="225"/>
      <c r="K467" s="225"/>
      <c r="L467" s="225"/>
      <c r="M467" s="225">
        <f>M446-D50</f>
        <v>0</v>
      </c>
    </row>
    <row r="468" spans="1:256" s="226" customFormat="1" x14ac:dyDescent="0.2">
      <c r="A468" s="330" t="s">
        <v>533</v>
      </c>
      <c r="B468" s="331"/>
      <c r="C468" s="332" t="s">
        <v>534</v>
      </c>
      <c r="D468" s="333"/>
      <c r="E468" s="334"/>
      <c r="F468" s="228">
        <f>F450-E54</f>
        <v>0</v>
      </c>
      <c r="G468" s="224"/>
      <c r="H468" s="224"/>
      <c r="I468" s="225"/>
      <c r="J468" s="225"/>
      <c r="K468" s="225"/>
      <c r="L468" s="225"/>
      <c r="M468" s="225">
        <f>M450-D54</f>
        <v>0</v>
      </c>
    </row>
    <row r="470" spans="1:256" x14ac:dyDescent="0.2">
      <c r="D470" s="190"/>
      <c r="E470" s="190"/>
      <c r="F470" s="171"/>
      <c r="G470" s="171"/>
    </row>
    <row r="471" spans="1:256" s="5" customFormat="1" x14ac:dyDescent="0.2">
      <c r="A471" s="292" t="s">
        <v>598</v>
      </c>
      <c r="B471" s="292"/>
      <c r="C471" s="229" t="str">
        <f>C1</f>
        <v>ASHMDF</v>
      </c>
      <c r="D471" s="190"/>
      <c r="E471" s="190"/>
      <c r="F471" s="171"/>
      <c r="G471" s="171"/>
      <c r="H471" s="156"/>
      <c r="I471" s="191" t="s">
        <v>401</v>
      </c>
      <c r="J471" s="159"/>
      <c r="K471" s="159"/>
      <c r="L471" s="159"/>
      <c r="M471" s="159"/>
      <c r="N471" s="159"/>
    </row>
    <row r="472" spans="1:256" x14ac:dyDescent="0.2">
      <c r="A472" s="6"/>
      <c r="B472" s="338" t="s">
        <v>535</v>
      </c>
      <c r="C472" s="338"/>
      <c r="D472" s="338"/>
      <c r="E472" s="338"/>
      <c r="F472" s="338"/>
      <c r="G472" s="338"/>
      <c r="H472" s="338"/>
      <c r="I472" s="338"/>
      <c r="J472" s="192"/>
      <c r="K472" s="3" t="s">
        <v>536</v>
      </c>
    </row>
    <row r="473" spans="1:256" ht="13.5" thickBot="1" x14ac:dyDescent="0.25">
      <c r="A473" s="6"/>
      <c r="B473" s="6"/>
      <c r="C473" s="6"/>
      <c r="D473" s="192"/>
      <c r="E473" s="192"/>
      <c r="F473" s="193"/>
      <c r="G473" s="193"/>
      <c r="H473" s="193"/>
      <c r="I473" s="192"/>
      <c r="J473" s="192" t="s">
        <v>404</v>
      </c>
      <c r="K473" s="192"/>
    </row>
    <row r="474" spans="1:256" s="226" customFormat="1" ht="16.5" thickBot="1" x14ac:dyDescent="0.3">
      <c r="A474" s="230"/>
      <c r="B474" s="319" t="s">
        <v>537</v>
      </c>
      <c r="C474" s="320"/>
      <c r="D474" s="342" t="s">
        <v>587</v>
      </c>
      <c r="E474" s="339" t="s">
        <v>538</v>
      </c>
      <c r="F474" s="340"/>
      <c r="G474" s="341"/>
      <c r="H474" s="316" t="s">
        <v>539</v>
      </c>
      <c r="I474" s="317"/>
      <c r="J474" s="317"/>
      <c r="K474" s="317"/>
      <c r="L474" s="317"/>
      <c r="M474" s="318"/>
      <c r="N474" s="231"/>
      <c r="O474" s="231"/>
      <c r="P474" s="231"/>
      <c r="Q474" s="231"/>
      <c r="R474" s="231"/>
      <c r="S474" s="231"/>
      <c r="T474" s="231"/>
      <c r="U474" s="231"/>
      <c r="V474" s="231"/>
      <c r="W474" s="231"/>
      <c r="X474" s="231"/>
      <c r="Y474" s="231"/>
      <c r="Z474" s="231"/>
      <c r="AA474" s="231"/>
      <c r="AB474" s="231"/>
      <c r="AC474" s="231"/>
      <c r="AD474" s="231"/>
      <c r="AE474" s="231"/>
      <c r="AF474" s="231"/>
      <c r="AG474" s="231"/>
      <c r="AH474" s="231"/>
      <c r="AI474" s="231"/>
      <c r="AJ474" s="231"/>
      <c r="AK474" s="231"/>
      <c r="AL474" s="231"/>
      <c r="AM474" s="231"/>
      <c r="AN474" s="231"/>
      <c r="AO474" s="231"/>
      <c r="AP474" s="231"/>
      <c r="AQ474" s="231"/>
      <c r="AR474" s="231"/>
      <c r="AS474" s="231"/>
      <c r="AT474" s="231"/>
      <c r="AU474" s="231"/>
      <c r="AV474" s="231"/>
      <c r="AW474" s="231"/>
      <c r="AX474" s="231"/>
      <c r="AY474" s="231"/>
      <c r="AZ474" s="231"/>
      <c r="BA474" s="231"/>
      <c r="BB474" s="231"/>
      <c r="BC474" s="231"/>
      <c r="BD474" s="231"/>
      <c r="BE474" s="231"/>
      <c r="BF474" s="231"/>
      <c r="BG474" s="231"/>
      <c r="BH474" s="231"/>
      <c r="BI474" s="231"/>
      <c r="BJ474" s="231"/>
      <c r="BK474" s="231"/>
      <c r="BL474" s="231"/>
      <c r="BM474" s="231"/>
      <c r="BN474" s="231"/>
      <c r="BO474" s="231"/>
      <c r="BP474" s="231"/>
      <c r="BQ474" s="231"/>
      <c r="BR474" s="231"/>
      <c r="BS474" s="231"/>
      <c r="BT474" s="231"/>
      <c r="BU474" s="231"/>
      <c r="BV474" s="231"/>
      <c r="BW474" s="231"/>
      <c r="BX474" s="231"/>
      <c r="BY474" s="231"/>
      <c r="BZ474" s="231"/>
      <c r="CA474" s="231"/>
      <c r="CB474" s="231"/>
      <c r="CC474" s="231"/>
      <c r="CD474" s="231"/>
      <c r="CE474" s="231"/>
      <c r="CF474" s="231"/>
      <c r="CG474" s="231"/>
      <c r="CH474" s="231"/>
      <c r="CI474" s="231"/>
      <c r="CJ474" s="231"/>
      <c r="CK474" s="231"/>
      <c r="CL474" s="231"/>
      <c r="CM474" s="231"/>
      <c r="CN474" s="231"/>
      <c r="CO474" s="231"/>
      <c r="CP474" s="231"/>
      <c r="CQ474" s="231"/>
      <c r="CR474" s="231"/>
      <c r="CS474" s="231"/>
      <c r="CT474" s="231"/>
      <c r="CU474" s="231"/>
      <c r="CV474" s="231"/>
      <c r="CW474" s="231"/>
      <c r="CX474" s="231"/>
      <c r="CY474" s="231"/>
      <c r="CZ474" s="231"/>
      <c r="DA474" s="231"/>
      <c r="DB474" s="231"/>
      <c r="DC474" s="231"/>
      <c r="DD474" s="231"/>
      <c r="DE474" s="231"/>
      <c r="DF474" s="231"/>
      <c r="DG474" s="231"/>
      <c r="DH474" s="231"/>
      <c r="DI474" s="231"/>
      <c r="DJ474" s="231"/>
      <c r="DK474" s="231"/>
      <c r="DL474" s="231"/>
      <c r="DM474" s="231"/>
      <c r="DN474" s="231"/>
      <c r="DO474" s="231"/>
      <c r="DP474" s="231"/>
      <c r="DQ474" s="231"/>
      <c r="DR474" s="231"/>
      <c r="DS474" s="231"/>
      <c r="DT474" s="231"/>
      <c r="DU474" s="231"/>
      <c r="DV474" s="231"/>
      <c r="DW474" s="231"/>
      <c r="DX474" s="231"/>
      <c r="DY474" s="231"/>
      <c r="DZ474" s="231"/>
      <c r="EA474" s="231"/>
      <c r="EB474" s="231"/>
      <c r="EC474" s="231"/>
      <c r="ED474" s="231"/>
      <c r="EE474" s="231"/>
      <c r="EF474" s="231"/>
      <c r="EG474" s="231"/>
      <c r="EH474" s="231"/>
      <c r="EI474" s="231"/>
      <c r="EJ474" s="231"/>
      <c r="EK474" s="231"/>
      <c r="EL474" s="231"/>
      <c r="EM474" s="231"/>
      <c r="EN474" s="231"/>
      <c r="EO474" s="231"/>
      <c r="EP474" s="231"/>
      <c r="EQ474" s="231"/>
      <c r="ER474" s="231"/>
      <c r="ES474" s="231"/>
      <c r="ET474" s="231"/>
      <c r="EU474" s="231"/>
      <c r="EV474" s="231"/>
      <c r="EW474" s="231"/>
      <c r="EX474" s="231"/>
      <c r="EY474" s="231"/>
      <c r="EZ474" s="231"/>
      <c r="FA474" s="231"/>
      <c r="FB474" s="231"/>
      <c r="FC474" s="231"/>
      <c r="FD474" s="231"/>
      <c r="FE474" s="231"/>
      <c r="FF474" s="231"/>
      <c r="FG474" s="231"/>
      <c r="FH474" s="231"/>
      <c r="FI474" s="231"/>
      <c r="FJ474" s="231"/>
      <c r="FK474" s="231"/>
      <c r="FL474" s="231"/>
      <c r="FM474" s="231"/>
      <c r="FN474" s="231"/>
      <c r="FO474" s="231"/>
      <c r="FP474" s="231"/>
      <c r="FQ474" s="231"/>
      <c r="FR474" s="231"/>
      <c r="FS474" s="231"/>
      <c r="FT474" s="231"/>
      <c r="FU474" s="231"/>
      <c r="FV474" s="231"/>
      <c r="FW474" s="231"/>
      <c r="FX474" s="231"/>
      <c r="FY474" s="231"/>
      <c r="FZ474" s="231"/>
      <c r="GA474" s="231"/>
      <c r="GB474" s="231"/>
      <c r="GC474" s="231"/>
      <c r="GD474" s="231"/>
      <c r="GE474" s="231"/>
      <c r="GF474" s="231"/>
      <c r="GG474" s="231"/>
      <c r="GH474" s="231"/>
      <c r="GI474" s="231"/>
      <c r="GJ474" s="231"/>
      <c r="GK474" s="231"/>
      <c r="GL474" s="231"/>
      <c r="GM474" s="231"/>
      <c r="GN474" s="231"/>
      <c r="GO474" s="231"/>
      <c r="GP474" s="231"/>
      <c r="GQ474" s="231"/>
      <c r="GR474" s="231"/>
      <c r="GS474" s="231"/>
      <c r="GT474" s="231"/>
      <c r="GU474" s="231"/>
      <c r="GV474" s="231"/>
      <c r="GW474" s="231"/>
      <c r="GX474" s="231"/>
      <c r="GY474" s="231"/>
      <c r="GZ474" s="231"/>
      <c r="HA474" s="231"/>
      <c r="HB474" s="231"/>
      <c r="HC474" s="231"/>
      <c r="HD474" s="231"/>
      <c r="HE474" s="231"/>
      <c r="HF474" s="231"/>
      <c r="HG474" s="231"/>
      <c r="HH474" s="231"/>
      <c r="HI474" s="231"/>
      <c r="HJ474" s="231"/>
      <c r="HK474" s="231"/>
      <c r="HL474" s="231"/>
      <c r="HM474" s="231"/>
      <c r="HN474" s="231"/>
      <c r="HO474" s="231"/>
      <c r="HP474" s="231"/>
      <c r="HQ474" s="231"/>
      <c r="HR474" s="231"/>
      <c r="HS474" s="231"/>
      <c r="HT474" s="231"/>
      <c r="HU474" s="231"/>
      <c r="HV474" s="231"/>
      <c r="HW474" s="231"/>
      <c r="HX474" s="231"/>
      <c r="HY474" s="231"/>
      <c r="HZ474" s="231"/>
      <c r="IA474" s="231"/>
      <c r="IB474" s="231"/>
      <c r="IC474" s="231"/>
      <c r="ID474" s="231"/>
      <c r="IE474" s="231"/>
      <c r="IF474" s="231"/>
      <c r="IG474" s="231"/>
      <c r="IH474" s="231"/>
      <c r="II474" s="231"/>
      <c r="IJ474" s="231"/>
      <c r="IK474" s="231"/>
      <c r="IL474" s="231"/>
      <c r="IM474" s="231"/>
      <c r="IN474" s="231"/>
      <c r="IO474" s="231"/>
      <c r="IP474" s="231"/>
      <c r="IQ474" s="231"/>
      <c r="IR474" s="231"/>
      <c r="IS474" s="231"/>
      <c r="IT474" s="231"/>
      <c r="IU474" s="231"/>
      <c r="IV474" s="231"/>
    </row>
    <row r="475" spans="1:256" s="226" customFormat="1" ht="16.5" thickBot="1" x14ac:dyDescent="0.3">
      <c r="A475" s="232"/>
      <c r="B475" s="321"/>
      <c r="C475" s="322"/>
      <c r="D475" s="343"/>
      <c r="E475" s="335" t="s">
        <v>540</v>
      </c>
      <c r="F475" s="336"/>
      <c r="G475" s="337"/>
      <c r="H475" s="233" t="s">
        <v>541</v>
      </c>
      <c r="I475" s="234" t="s">
        <v>235</v>
      </c>
      <c r="J475" s="234" t="s">
        <v>542</v>
      </c>
      <c r="K475" s="234" t="s">
        <v>543</v>
      </c>
      <c r="L475" s="234" t="s">
        <v>235</v>
      </c>
      <c r="M475" s="235" t="s">
        <v>544</v>
      </c>
      <c r="N475" s="231"/>
      <c r="O475" s="231"/>
      <c r="P475" s="231"/>
      <c r="Q475" s="231"/>
      <c r="R475" s="231"/>
      <c r="S475" s="231"/>
      <c r="T475" s="231"/>
      <c r="U475" s="231"/>
      <c r="V475" s="231"/>
      <c r="W475" s="231"/>
      <c r="X475" s="231"/>
      <c r="Y475" s="231"/>
      <c r="Z475" s="231"/>
      <c r="AA475" s="231"/>
      <c r="AB475" s="231"/>
      <c r="AC475" s="231"/>
      <c r="AD475" s="231"/>
      <c r="AE475" s="231"/>
      <c r="AF475" s="231"/>
      <c r="AG475" s="231"/>
      <c r="AH475" s="231"/>
      <c r="AI475" s="231"/>
      <c r="AJ475" s="231"/>
      <c r="AK475" s="231"/>
      <c r="AL475" s="231"/>
      <c r="AM475" s="231"/>
      <c r="AN475" s="231"/>
      <c r="AO475" s="231"/>
      <c r="AP475" s="231"/>
      <c r="AQ475" s="231"/>
      <c r="AR475" s="231"/>
      <c r="AS475" s="231"/>
      <c r="AT475" s="231"/>
      <c r="AU475" s="231"/>
      <c r="AV475" s="231"/>
      <c r="AW475" s="231"/>
      <c r="AX475" s="231"/>
      <c r="AY475" s="231"/>
      <c r="AZ475" s="231"/>
      <c r="BA475" s="231"/>
      <c r="BB475" s="231"/>
      <c r="BC475" s="231"/>
      <c r="BD475" s="231"/>
      <c r="BE475" s="231"/>
      <c r="BF475" s="231"/>
      <c r="BG475" s="231"/>
      <c r="BH475" s="231"/>
      <c r="BI475" s="231"/>
      <c r="BJ475" s="231"/>
      <c r="BK475" s="231"/>
      <c r="BL475" s="231"/>
      <c r="BM475" s="231"/>
      <c r="BN475" s="231"/>
      <c r="BO475" s="231"/>
      <c r="BP475" s="231"/>
      <c r="BQ475" s="231"/>
      <c r="BR475" s="231"/>
      <c r="BS475" s="231"/>
      <c r="BT475" s="231"/>
      <c r="BU475" s="231"/>
      <c r="BV475" s="231"/>
      <c r="BW475" s="231"/>
      <c r="BX475" s="231"/>
      <c r="BY475" s="231"/>
      <c r="BZ475" s="231"/>
      <c r="CA475" s="231"/>
      <c r="CB475" s="231"/>
      <c r="CC475" s="231"/>
      <c r="CD475" s="231"/>
      <c r="CE475" s="231"/>
      <c r="CF475" s="231"/>
      <c r="CG475" s="231"/>
      <c r="CH475" s="231"/>
      <c r="CI475" s="231"/>
      <c r="CJ475" s="231"/>
      <c r="CK475" s="231"/>
      <c r="CL475" s="231"/>
      <c r="CM475" s="231"/>
      <c r="CN475" s="231"/>
      <c r="CO475" s="231"/>
      <c r="CP475" s="231"/>
      <c r="CQ475" s="231"/>
      <c r="CR475" s="231"/>
      <c r="CS475" s="231"/>
      <c r="CT475" s="231"/>
      <c r="CU475" s="231"/>
      <c r="CV475" s="231"/>
      <c r="CW475" s="231"/>
      <c r="CX475" s="231"/>
      <c r="CY475" s="231"/>
      <c r="CZ475" s="231"/>
      <c r="DA475" s="231"/>
      <c r="DB475" s="231"/>
      <c r="DC475" s="231"/>
      <c r="DD475" s="231"/>
      <c r="DE475" s="231"/>
      <c r="DF475" s="231"/>
      <c r="DG475" s="231"/>
      <c r="DH475" s="231"/>
      <c r="DI475" s="231"/>
      <c r="DJ475" s="231"/>
      <c r="DK475" s="231"/>
      <c r="DL475" s="231"/>
      <c r="DM475" s="231"/>
      <c r="DN475" s="231"/>
      <c r="DO475" s="231"/>
      <c r="DP475" s="231"/>
      <c r="DQ475" s="231"/>
      <c r="DR475" s="231"/>
      <c r="DS475" s="231"/>
      <c r="DT475" s="231"/>
      <c r="DU475" s="231"/>
      <c r="DV475" s="231"/>
      <c r="DW475" s="231"/>
      <c r="DX475" s="231"/>
      <c r="DY475" s="231"/>
      <c r="DZ475" s="231"/>
      <c r="EA475" s="231"/>
      <c r="EB475" s="231"/>
      <c r="EC475" s="231"/>
      <c r="ED475" s="231"/>
      <c r="EE475" s="231"/>
      <c r="EF475" s="231"/>
      <c r="EG475" s="231"/>
      <c r="EH475" s="231"/>
      <c r="EI475" s="231"/>
      <c r="EJ475" s="231"/>
      <c r="EK475" s="231"/>
      <c r="EL475" s="231"/>
      <c r="EM475" s="231"/>
      <c r="EN475" s="231"/>
      <c r="EO475" s="231"/>
      <c r="EP475" s="231"/>
      <c r="EQ475" s="231"/>
      <c r="ER475" s="231"/>
      <c r="ES475" s="231"/>
      <c r="ET475" s="231"/>
      <c r="EU475" s="231"/>
      <c r="EV475" s="231"/>
      <c r="EW475" s="231"/>
      <c r="EX475" s="231"/>
      <c r="EY475" s="231"/>
      <c r="EZ475" s="231"/>
      <c r="FA475" s="231"/>
      <c r="FB475" s="231"/>
      <c r="FC475" s="231"/>
      <c r="FD475" s="231"/>
      <c r="FE475" s="231"/>
      <c r="FF475" s="231"/>
      <c r="FG475" s="231"/>
      <c r="FH475" s="231"/>
      <c r="FI475" s="231"/>
      <c r="FJ475" s="231"/>
      <c r="FK475" s="231"/>
      <c r="FL475" s="231"/>
      <c r="FM475" s="231"/>
      <c r="FN475" s="231"/>
      <c r="FO475" s="231"/>
      <c r="FP475" s="231"/>
      <c r="FQ475" s="231"/>
      <c r="FR475" s="231"/>
      <c r="FS475" s="231"/>
      <c r="FT475" s="231"/>
      <c r="FU475" s="231"/>
      <c r="FV475" s="231"/>
      <c r="FW475" s="231"/>
      <c r="FX475" s="231"/>
      <c r="FY475" s="231"/>
      <c r="FZ475" s="231"/>
      <c r="GA475" s="231"/>
      <c r="GB475" s="231"/>
      <c r="GC475" s="231"/>
      <c r="GD475" s="231"/>
      <c r="GE475" s="231"/>
      <c r="GF475" s="231"/>
      <c r="GG475" s="231"/>
      <c r="GH475" s="231"/>
      <c r="GI475" s="231"/>
      <c r="GJ475" s="231"/>
      <c r="GK475" s="231"/>
      <c r="GL475" s="231"/>
      <c r="GM475" s="231"/>
      <c r="GN475" s="231"/>
      <c r="GO475" s="231"/>
      <c r="GP475" s="231"/>
      <c r="GQ475" s="231"/>
      <c r="GR475" s="231"/>
      <c r="GS475" s="231"/>
      <c r="GT475" s="231"/>
      <c r="GU475" s="231"/>
      <c r="GV475" s="231"/>
      <c r="GW475" s="231"/>
      <c r="GX475" s="231"/>
      <c r="GY475" s="231"/>
      <c r="GZ475" s="231"/>
      <c r="HA475" s="231"/>
      <c r="HB475" s="231"/>
      <c r="HC475" s="231"/>
      <c r="HD475" s="231"/>
      <c r="HE475" s="231"/>
      <c r="HF475" s="231"/>
      <c r="HG475" s="231"/>
      <c r="HH475" s="231"/>
      <c r="HI475" s="231"/>
      <c r="HJ475" s="231"/>
      <c r="HK475" s="231"/>
      <c r="HL475" s="231"/>
      <c r="HM475" s="231"/>
      <c r="HN475" s="231"/>
      <c r="HO475" s="231"/>
      <c r="HP475" s="231"/>
      <c r="HQ475" s="231"/>
      <c r="HR475" s="231"/>
      <c r="HS475" s="231"/>
      <c r="HT475" s="231"/>
      <c r="HU475" s="231"/>
      <c r="HV475" s="231"/>
      <c r="HW475" s="231"/>
      <c r="HX475" s="231"/>
      <c r="HY475" s="231"/>
      <c r="HZ475" s="231"/>
      <c r="IA475" s="231"/>
      <c r="IB475" s="231"/>
      <c r="IC475" s="231"/>
      <c r="ID475" s="231"/>
      <c r="IE475" s="231"/>
      <c r="IF475" s="231"/>
      <c r="IG475" s="231"/>
      <c r="IH475" s="231"/>
      <c r="II475" s="231"/>
      <c r="IJ475" s="231"/>
      <c r="IK475" s="231"/>
      <c r="IL475" s="231"/>
      <c r="IM475" s="231"/>
      <c r="IN475" s="231"/>
      <c r="IO475" s="231"/>
      <c r="IP475" s="231"/>
      <c r="IQ475" s="231"/>
      <c r="IR475" s="231"/>
      <c r="IS475" s="231"/>
      <c r="IT475" s="231"/>
      <c r="IU475" s="231"/>
      <c r="IV475" s="231"/>
    </row>
    <row r="476" spans="1:256" s="226" customFormat="1" ht="15.75" x14ac:dyDescent="0.25">
      <c r="A476" s="236" t="s">
        <v>3</v>
      </c>
      <c r="B476" s="321"/>
      <c r="C476" s="322"/>
      <c r="D476" s="343"/>
      <c r="E476" s="237" t="s">
        <v>545</v>
      </c>
      <c r="F476" s="234"/>
      <c r="G476" s="235" t="s">
        <v>546</v>
      </c>
      <c r="H476" s="238" t="s">
        <v>547</v>
      </c>
      <c r="I476" s="239" t="s">
        <v>548</v>
      </c>
      <c r="J476" s="239" t="s">
        <v>549</v>
      </c>
      <c r="K476" s="239" t="s">
        <v>550</v>
      </c>
      <c r="L476" s="239" t="s">
        <v>492</v>
      </c>
      <c r="M476" s="240" t="s">
        <v>551</v>
      </c>
      <c r="N476" s="231"/>
      <c r="O476" s="231"/>
      <c r="P476" s="231"/>
      <c r="Q476" s="231"/>
      <c r="R476" s="231"/>
      <c r="S476" s="231"/>
      <c r="T476" s="231"/>
      <c r="U476" s="231"/>
      <c r="V476" s="231"/>
      <c r="W476" s="231"/>
      <c r="X476" s="231"/>
      <c r="Y476" s="231"/>
      <c r="Z476" s="231"/>
      <c r="AA476" s="231"/>
      <c r="AB476" s="231"/>
      <c r="AC476" s="231"/>
      <c r="AD476" s="231"/>
      <c r="AE476" s="231"/>
      <c r="AF476" s="231"/>
      <c r="AG476" s="231"/>
      <c r="AH476" s="231"/>
      <c r="AI476" s="231"/>
      <c r="AJ476" s="231"/>
      <c r="AK476" s="231"/>
      <c r="AL476" s="231"/>
      <c r="AM476" s="231"/>
      <c r="AN476" s="231"/>
      <c r="AO476" s="231"/>
      <c r="AP476" s="231"/>
      <c r="AQ476" s="231"/>
      <c r="AR476" s="231"/>
      <c r="AS476" s="231"/>
      <c r="AT476" s="231"/>
      <c r="AU476" s="231"/>
      <c r="AV476" s="231"/>
      <c r="AW476" s="231"/>
      <c r="AX476" s="231"/>
      <c r="AY476" s="231"/>
      <c r="AZ476" s="231"/>
      <c r="BA476" s="231"/>
      <c r="BB476" s="231"/>
      <c r="BC476" s="231"/>
      <c r="BD476" s="231"/>
      <c r="BE476" s="231"/>
      <c r="BF476" s="231"/>
      <c r="BG476" s="231"/>
      <c r="BH476" s="231"/>
      <c r="BI476" s="231"/>
      <c r="BJ476" s="231"/>
      <c r="BK476" s="231"/>
      <c r="BL476" s="231"/>
      <c r="BM476" s="231"/>
      <c r="BN476" s="231"/>
      <c r="BO476" s="231"/>
      <c r="BP476" s="231"/>
      <c r="BQ476" s="231"/>
      <c r="BR476" s="231"/>
      <c r="BS476" s="231"/>
      <c r="BT476" s="231"/>
      <c r="BU476" s="231"/>
      <c r="BV476" s="231"/>
      <c r="BW476" s="231"/>
      <c r="BX476" s="231"/>
      <c r="BY476" s="231"/>
      <c r="BZ476" s="231"/>
      <c r="CA476" s="231"/>
      <c r="CB476" s="231"/>
      <c r="CC476" s="231"/>
      <c r="CD476" s="231"/>
      <c r="CE476" s="231"/>
      <c r="CF476" s="231"/>
      <c r="CG476" s="231"/>
      <c r="CH476" s="231"/>
      <c r="CI476" s="231"/>
      <c r="CJ476" s="231"/>
      <c r="CK476" s="231"/>
      <c r="CL476" s="231"/>
      <c r="CM476" s="231"/>
      <c r="CN476" s="231"/>
      <c r="CO476" s="231"/>
      <c r="CP476" s="231"/>
      <c r="CQ476" s="231"/>
      <c r="CR476" s="231"/>
      <c r="CS476" s="231"/>
      <c r="CT476" s="231"/>
      <c r="CU476" s="231"/>
      <c r="CV476" s="231"/>
      <c r="CW476" s="231"/>
      <c r="CX476" s="231"/>
      <c r="CY476" s="231"/>
      <c r="CZ476" s="231"/>
      <c r="DA476" s="231"/>
      <c r="DB476" s="231"/>
      <c r="DC476" s="231"/>
      <c r="DD476" s="231"/>
      <c r="DE476" s="231"/>
      <c r="DF476" s="231"/>
      <c r="DG476" s="231"/>
      <c r="DH476" s="231"/>
      <c r="DI476" s="231"/>
      <c r="DJ476" s="231"/>
      <c r="DK476" s="231"/>
      <c r="DL476" s="231"/>
      <c r="DM476" s="231"/>
      <c r="DN476" s="231"/>
      <c r="DO476" s="231"/>
      <c r="DP476" s="231"/>
      <c r="DQ476" s="231"/>
      <c r="DR476" s="231"/>
      <c r="DS476" s="231"/>
      <c r="DT476" s="231"/>
      <c r="DU476" s="231"/>
      <c r="DV476" s="231"/>
      <c r="DW476" s="231"/>
      <c r="DX476" s="231"/>
      <c r="DY476" s="231"/>
      <c r="DZ476" s="231"/>
      <c r="EA476" s="231"/>
      <c r="EB476" s="231"/>
      <c r="EC476" s="231"/>
      <c r="ED476" s="231"/>
      <c r="EE476" s="231"/>
      <c r="EF476" s="231"/>
      <c r="EG476" s="231"/>
      <c r="EH476" s="231"/>
      <c r="EI476" s="231"/>
      <c r="EJ476" s="231"/>
      <c r="EK476" s="231"/>
      <c r="EL476" s="231"/>
      <c r="EM476" s="231"/>
      <c r="EN476" s="231"/>
      <c r="EO476" s="231"/>
      <c r="EP476" s="231"/>
      <c r="EQ476" s="231"/>
      <c r="ER476" s="231"/>
      <c r="ES476" s="231"/>
      <c r="ET476" s="231"/>
      <c r="EU476" s="231"/>
      <c r="EV476" s="231"/>
      <c r="EW476" s="231"/>
      <c r="EX476" s="231"/>
      <c r="EY476" s="231"/>
      <c r="EZ476" s="231"/>
      <c r="FA476" s="231"/>
      <c r="FB476" s="231"/>
      <c r="FC476" s="231"/>
      <c r="FD476" s="231"/>
      <c r="FE476" s="231"/>
      <c r="FF476" s="231"/>
      <c r="FG476" s="231"/>
      <c r="FH476" s="231"/>
      <c r="FI476" s="231"/>
      <c r="FJ476" s="231"/>
      <c r="FK476" s="231"/>
      <c r="FL476" s="231"/>
      <c r="FM476" s="231"/>
      <c r="FN476" s="231"/>
      <c r="FO476" s="231"/>
      <c r="FP476" s="231"/>
      <c r="FQ476" s="231"/>
      <c r="FR476" s="231"/>
      <c r="FS476" s="231"/>
      <c r="FT476" s="231"/>
      <c r="FU476" s="231"/>
      <c r="FV476" s="231"/>
      <c r="FW476" s="231"/>
      <c r="FX476" s="231"/>
      <c r="FY476" s="231"/>
      <c r="FZ476" s="231"/>
      <c r="GA476" s="231"/>
      <c r="GB476" s="231"/>
      <c r="GC476" s="231"/>
      <c r="GD476" s="231"/>
      <c r="GE476" s="231"/>
      <c r="GF476" s="231"/>
      <c r="GG476" s="231"/>
      <c r="GH476" s="231"/>
      <c r="GI476" s="231"/>
      <c r="GJ476" s="231"/>
      <c r="GK476" s="231"/>
      <c r="GL476" s="231"/>
      <c r="GM476" s="231"/>
      <c r="GN476" s="231"/>
      <c r="GO476" s="231"/>
      <c r="GP476" s="231"/>
      <c r="GQ476" s="231"/>
      <c r="GR476" s="231"/>
      <c r="GS476" s="231"/>
      <c r="GT476" s="231"/>
      <c r="GU476" s="231"/>
      <c r="GV476" s="231"/>
      <c r="GW476" s="231"/>
      <c r="GX476" s="231"/>
      <c r="GY476" s="231"/>
      <c r="GZ476" s="231"/>
      <c r="HA476" s="231"/>
      <c r="HB476" s="231"/>
      <c r="HC476" s="231"/>
      <c r="HD476" s="231"/>
      <c r="HE476" s="231"/>
      <c r="HF476" s="231"/>
      <c r="HG476" s="231"/>
      <c r="HH476" s="231"/>
      <c r="HI476" s="231"/>
      <c r="HJ476" s="231"/>
      <c r="HK476" s="231"/>
      <c r="HL476" s="231"/>
      <c r="HM476" s="231"/>
      <c r="HN476" s="231"/>
      <c r="HO476" s="231"/>
      <c r="HP476" s="231"/>
      <c r="HQ476" s="231"/>
      <c r="HR476" s="231"/>
      <c r="HS476" s="231"/>
      <c r="HT476" s="231"/>
      <c r="HU476" s="231"/>
      <c r="HV476" s="231"/>
      <c r="HW476" s="231"/>
      <c r="HX476" s="231"/>
      <c r="HY476" s="231"/>
      <c r="HZ476" s="231"/>
      <c r="IA476" s="231"/>
      <c r="IB476" s="231"/>
      <c r="IC476" s="231"/>
      <c r="ID476" s="231"/>
      <c r="IE476" s="231"/>
      <c r="IF476" s="231"/>
      <c r="IG476" s="231"/>
      <c r="IH476" s="231"/>
      <c r="II476" s="231"/>
      <c r="IJ476" s="231"/>
      <c r="IK476" s="231"/>
      <c r="IL476" s="231"/>
      <c r="IM476" s="231"/>
      <c r="IN476" s="231"/>
      <c r="IO476" s="231"/>
      <c r="IP476" s="231"/>
      <c r="IQ476" s="231"/>
      <c r="IR476" s="231"/>
      <c r="IS476" s="231"/>
      <c r="IT476" s="231"/>
      <c r="IU476" s="231"/>
      <c r="IV476" s="231"/>
    </row>
    <row r="477" spans="1:256" s="226" customFormat="1" ht="15.75" x14ac:dyDescent="0.25">
      <c r="A477" s="232"/>
      <c r="B477" s="321"/>
      <c r="C477" s="322"/>
      <c r="D477" s="343"/>
      <c r="E477" s="241" t="s">
        <v>492</v>
      </c>
      <c r="F477" s="239" t="s">
        <v>552</v>
      </c>
      <c r="G477" s="240" t="s">
        <v>553</v>
      </c>
      <c r="H477" s="238" t="s">
        <v>554</v>
      </c>
      <c r="I477" s="239" t="s">
        <v>555</v>
      </c>
      <c r="J477" s="239" t="s">
        <v>556</v>
      </c>
      <c r="K477" s="239" t="s">
        <v>557</v>
      </c>
      <c r="L477" s="239" t="s">
        <v>558</v>
      </c>
      <c r="M477" s="240" t="s">
        <v>492</v>
      </c>
      <c r="N477" s="231"/>
      <c r="O477" s="231"/>
      <c r="P477" s="231"/>
      <c r="Q477" s="231"/>
      <c r="R477" s="231"/>
      <c r="S477" s="231"/>
      <c r="T477" s="231"/>
      <c r="U477" s="231"/>
      <c r="V477" s="231"/>
      <c r="W477" s="231"/>
      <c r="X477" s="231"/>
      <c r="Y477" s="231"/>
      <c r="Z477" s="231"/>
      <c r="AA477" s="231"/>
      <c r="AB477" s="231"/>
      <c r="AC477" s="231"/>
      <c r="AD477" s="231"/>
      <c r="AE477" s="231"/>
      <c r="AF477" s="231"/>
      <c r="AG477" s="231"/>
      <c r="AH477" s="231"/>
      <c r="AI477" s="231"/>
      <c r="AJ477" s="231"/>
      <c r="AK477" s="231"/>
      <c r="AL477" s="231"/>
      <c r="AM477" s="231"/>
      <c r="AN477" s="231"/>
      <c r="AO477" s="231"/>
      <c r="AP477" s="231"/>
      <c r="AQ477" s="231"/>
      <c r="AR477" s="231"/>
      <c r="AS477" s="231"/>
      <c r="AT477" s="231"/>
      <c r="AU477" s="231"/>
      <c r="AV477" s="231"/>
      <c r="AW477" s="231"/>
      <c r="AX477" s="231"/>
      <c r="AY477" s="231"/>
      <c r="AZ477" s="231"/>
      <c r="BA477" s="231"/>
      <c r="BB477" s="231"/>
      <c r="BC477" s="231"/>
      <c r="BD477" s="231"/>
      <c r="BE477" s="231"/>
      <c r="BF477" s="231"/>
      <c r="BG477" s="231"/>
      <c r="BH477" s="231"/>
      <c r="BI477" s="231"/>
      <c r="BJ477" s="231"/>
      <c r="BK477" s="231"/>
      <c r="BL477" s="231"/>
      <c r="BM477" s="231"/>
      <c r="BN477" s="231"/>
      <c r="BO477" s="231"/>
      <c r="BP477" s="231"/>
      <c r="BQ477" s="231"/>
      <c r="BR477" s="231"/>
      <c r="BS477" s="231"/>
      <c r="BT477" s="231"/>
      <c r="BU477" s="231"/>
      <c r="BV477" s="231"/>
      <c r="BW477" s="231"/>
      <c r="BX477" s="231"/>
      <c r="BY477" s="231"/>
      <c r="BZ477" s="231"/>
      <c r="CA477" s="231"/>
      <c r="CB477" s="231"/>
      <c r="CC477" s="231"/>
      <c r="CD477" s="231"/>
      <c r="CE477" s="231"/>
      <c r="CF477" s="231"/>
      <c r="CG477" s="231"/>
      <c r="CH477" s="231"/>
      <c r="CI477" s="231"/>
      <c r="CJ477" s="231"/>
      <c r="CK477" s="231"/>
      <c r="CL477" s="231"/>
      <c r="CM477" s="231"/>
      <c r="CN477" s="231"/>
      <c r="CO477" s="231"/>
      <c r="CP477" s="231"/>
      <c r="CQ477" s="231"/>
      <c r="CR477" s="231"/>
      <c r="CS477" s="231"/>
      <c r="CT477" s="231"/>
      <c r="CU477" s="231"/>
      <c r="CV477" s="231"/>
      <c r="CW477" s="231"/>
      <c r="CX477" s="231"/>
      <c r="CY477" s="231"/>
      <c r="CZ477" s="231"/>
      <c r="DA477" s="231"/>
      <c r="DB477" s="231"/>
      <c r="DC477" s="231"/>
      <c r="DD477" s="231"/>
      <c r="DE477" s="231"/>
      <c r="DF477" s="231"/>
      <c r="DG477" s="231"/>
      <c r="DH477" s="231"/>
      <c r="DI477" s="231"/>
      <c r="DJ477" s="231"/>
      <c r="DK477" s="231"/>
      <c r="DL477" s="231"/>
      <c r="DM477" s="231"/>
      <c r="DN477" s="231"/>
      <c r="DO477" s="231"/>
      <c r="DP477" s="231"/>
      <c r="DQ477" s="231"/>
      <c r="DR477" s="231"/>
      <c r="DS477" s="231"/>
      <c r="DT477" s="231"/>
      <c r="DU477" s="231"/>
      <c r="DV477" s="231"/>
      <c r="DW477" s="231"/>
      <c r="DX477" s="231"/>
      <c r="DY477" s="231"/>
      <c r="DZ477" s="231"/>
      <c r="EA477" s="231"/>
      <c r="EB477" s="231"/>
      <c r="EC477" s="231"/>
      <c r="ED477" s="231"/>
      <c r="EE477" s="231"/>
      <c r="EF477" s="231"/>
      <c r="EG477" s="231"/>
      <c r="EH477" s="231"/>
      <c r="EI477" s="231"/>
      <c r="EJ477" s="231"/>
      <c r="EK477" s="231"/>
      <c r="EL477" s="231"/>
      <c r="EM477" s="231"/>
      <c r="EN477" s="231"/>
      <c r="EO477" s="231"/>
      <c r="EP477" s="231"/>
      <c r="EQ477" s="231"/>
      <c r="ER477" s="231"/>
      <c r="ES477" s="231"/>
      <c r="ET477" s="231"/>
      <c r="EU477" s="231"/>
      <c r="EV477" s="231"/>
      <c r="EW477" s="231"/>
      <c r="EX477" s="231"/>
      <c r="EY477" s="231"/>
      <c r="EZ477" s="231"/>
      <c r="FA477" s="231"/>
      <c r="FB477" s="231"/>
      <c r="FC477" s="231"/>
      <c r="FD477" s="231"/>
      <c r="FE477" s="231"/>
      <c r="FF477" s="231"/>
      <c r="FG477" s="231"/>
      <c r="FH477" s="231"/>
      <c r="FI477" s="231"/>
      <c r="FJ477" s="231"/>
      <c r="FK477" s="231"/>
      <c r="FL477" s="231"/>
      <c r="FM477" s="231"/>
      <c r="FN477" s="231"/>
      <c r="FO477" s="231"/>
      <c r="FP477" s="231"/>
      <c r="FQ477" s="231"/>
      <c r="FR477" s="231"/>
      <c r="FS477" s="231"/>
      <c r="FT477" s="231"/>
      <c r="FU477" s="231"/>
      <c r="FV477" s="231"/>
      <c r="FW477" s="231"/>
      <c r="FX477" s="231"/>
      <c r="FY477" s="231"/>
      <c r="FZ477" s="231"/>
      <c r="GA477" s="231"/>
      <c r="GB477" s="231"/>
      <c r="GC477" s="231"/>
      <c r="GD477" s="231"/>
      <c r="GE477" s="231"/>
      <c r="GF477" s="231"/>
      <c r="GG477" s="231"/>
      <c r="GH477" s="231"/>
      <c r="GI477" s="231"/>
      <c r="GJ477" s="231"/>
      <c r="GK477" s="231"/>
      <c r="GL477" s="231"/>
      <c r="GM477" s="231"/>
      <c r="GN477" s="231"/>
      <c r="GO477" s="231"/>
      <c r="GP477" s="231"/>
      <c r="GQ477" s="231"/>
      <c r="GR477" s="231"/>
      <c r="GS477" s="231"/>
      <c r="GT477" s="231"/>
      <c r="GU477" s="231"/>
      <c r="GV477" s="231"/>
      <c r="GW477" s="231"/>
      <c r="GX477" s="231"/>
      <c r="GY477" s="231"/>
      <c r="GZ477" s="231"/>
      <c r="HA477" s="231"/>
      <c r="HB477" s="231"/>
      <c r="HC477" s="231"/>
      <c r="HD477" s="231"/>
      <c r="HE477" s="231"/>
      <c r="HF477" s="231"/>
      <c r="HG477" s="231"/>
      <c r="HH477" s="231"/>
      <c r="HI477" s="231"/>
      <c r="HJ477" s="231"/>
      <c r="HK477" s="231"/>
      <c r="HL477" s="231"/>
      <c r="HM477" s="231"/>
      <c r="HN477" s="231"/>
      <c r="HO477" s="231"/>
      <c r="HP477" s="231"/>
      <c r="HQ477" s="231"/>
      <c r="HR477" s="231"/>
      <c r="HS477" s="231"/>
      <c r="HT477" s="231"/>
      <c r="HU477" s="231"/>
      <c r="HV477" s="231"/>
      <c r="HW477" s="231"/>
      <c r="HX477" s="231"/>
      <c r="HY477" s="231"/>
      <c r="HZ477" s="231"/>
      <c r="IA477" s="231"/>
      <c r="IB477" s="231"/>
      <c r="IC477" s="231"/>
      <c r="ID477" s="231"/>
      <c r="IE477" s="231"/>
      <c r="IF477" s="231"/>
      <c r="IG477" s="231"/>
      <c r="IH477" s="231"/>
      <c r="II477" s="231"/>
      <c r="IJ477" s="231"/>
      <c r="IK477" s="231"/>
      <c r="IL477" s="231"/>
      <c r="IM477" s="231"/>
      <c r="IN477" s="231"/>
      <c r="IO477" s="231"/>
      <c r="IP477" s="231"/>
      <c r="IQ477" s="231"/>
      <c r="IR477" s="231"/>
      <c r="IS477" s="231"/>
      <c r="IT477" s="231"/>
      <c r="IU477" s="231"/>
      <c r="IV477" s="231"/>
    </row>
    <row r="478" spans="1:256" s="226" customFormat="1" ht="15.75" x14ac:dyDescent="0.25">
      <c r="A478" s="232"/>
      <c r="B478" s="321"/>
      <c r="C478" s="322"/>
      <c r="D478" s="343"/>
      <c r="E478" s="241" t="s">
        <v>559</v>
      </c>
      <c r="F478" s="239"/>
      <c r="G478" s="240" t="s">
        <v>560</v>
      </c>
      <c r="H478" s="238"/>
      <c r="I478" s="239"/>
      <c r="J478" s="239" t="s">
        <v>561</v>
      </c>
      <c r="K478" s="239" t="s">
        <v>562</v>
      </c>
      <c r="L478" s="239"/>
      <c r="M478" s="240" t="s">
        <v>563</v>
      </c>
      <c r="N478" s="231"/>
      <c r="O478" s="231"/>
      <c r="P478" s="231"/>
      <c r="Q478" s="231"/>
      <c r="R478" s="231"/>
      <c r="S478" s="231"/>
      <c r="T478" s="231"/>
      <c r="U478" s="231"/>
      <c r="V478" s="231"/>
      <c r="W478" s="231"/>
      <c r="X478" s="231"/>
      <c r="Y478" s="231"/>
      <c r="Z478" s="231"/>
      <c r="AA478" s="231"/>
      <c r="AB478" s="231"/>
      <c r="AC478" s="231"/>
      <c r="AD478" s="231"/>
      <c r="AE478" s="231"/>
      <c r="AF478" s="231"/>
      <c r="AG478" s="231"/>
      <c r="AH478" s="231"/>
      <c r="AI478" s="231"/>
      <c r="AJ478" s="231"/>
      <c r="AK478" s="231"/>
      <c r="AL478" s="231"/>
      <c r="AM478" s="231"/>
      <c r="AN478" s="231"/>
      <c r="AO478" s="231"/>
      <c r="AP478" s="231"/>
      <c r="AQ478" s="231"/>
      <c r="AR478" s="231"/>
      <c r="AS478" s="231"/>
      <c r="AT478" s="231"/>
      <c r="AU478" s="231"/>
      <c r="AV478" s="231"/>
      <c r="AW478" s="231"/>
      <c r="AX478" s="231"/>
      <c r="AY478" s="231"/>
      <c r="AZ478" s="231"/>
      <c r="BA478" s="231"/>
      <c r="BB478" s="231"/>
      <c r="BC478" s="231"/>
      <c r="BD478" s="231"/>
      <c r="BE478" s="231"/>
      <c r="BF478" s="231"/>
      <c r="BG478" s="231"/>
      <c r="BH478" s="231"/>
      <c r="BI478" s="231"/>
      <c r="BJ478" s="231"/>
      <c r="BK478" s="231"/>
      <c r="BL478" s="231"/>
      <c r="BM478" s="231"/>
      <c r="BN478" s="231"/>
      <c r="BO478" s="231"/>
      <c r="BP478" s="231"/>
      <c r="BQ478" s="231"/>
      <c r="BR478" s="231"/>
      <c r="BS478" s="231"/>
      <c r="BT478" s="231"/>
      <c r="BU478" s="231"/>
      <c r="BV478" s="231"/>
      <c r="BW478" s="231"/>
      <c r="BX478" s="231"/>
      <c r="BY478" s="231"/>
      <c r="BZ478" s="231"/>
      <c r="CA478" s="231"/>
      <c r="CB478" s="231"/>
      <c r="CC478" s="231"/>
      <c r="CD478" s="231"/>
      <c r="CE478" s="231"/>
      <c r="CF478" s="231"/>
      <c r="CG478" s="231"/>
      <c r="CH478" s="231"/>
      <c r="CI478" s="231"/>
      <c r="CJ478" s="231"/>
      <c r="CK478" s="231"/>
      <c r="CL478" s="231"/>
      <c r="CM478" s="231"/>
      <c r="CN478" s="231"/>
      <c r="CO478" s="231"/>
      <c r="CP478" s="231"/>
      <c r="CQ478" s="231"/>
      <c r="CR478" s="231"/>
      <c r="CS478" s="231"/>
      <c r="CT478" s="231"/>
      <c r="CU478" s="231"/>
      <c r="CV478" s="231"/>
      <c r="CW478" s="231"/>
      <c r="CX478" s="231"/>
      <c r="CY478" s="231"/>
      <c r="CZ478" s="231"/>
      <c r="DA478" s="231"/>
      <c r="DB478" s="231"/>
      <c r="DC478" s="231"/>
      <c r="DD478" s="231"/>
      <c r="DE478" s="231"/>
      <c r="DF478" s="231"/>
      <c r="DG478" s="231"/>
      <c r="DH478" s="231"/>
      <c r="DI478" s="231"/>
      <c r="DJ478" s="231"/>
      <c r="DK478" s="231"/>
      <c r="DL478" s="231"/>
      <c r="DM478" s="231"/>
      <c r="DN478" s="231"/>
      <c r="DO478" s="231"/>
      <c r="DP478" s="231"/>
      <c r="DQ478" s="231"/>
      <c r="DR478" s="231"/>
      <c r="DS478" s="231"/>
      <c r="DT478" s="231"/>
      <c r="DU478" s="231"/>
      <c r="DV478" s="231"/>
      <c r="DW478" s="231"/>
      <c r="DX478" s="231"/>
      <c r="DY478" s="231"/>
      <c r="DZ478" s="231"/>
      <c r="EA478" s="231"/>
      <c r="EB478" s="231"/>
      <c r="EC478" s="231"/>
      <c r="ED478" s="231"/>
      <c r="EE478" s="231"/>
      <c r="EF478" s="231"/>
      <c r="EG478" s="231"/>
      <c r="EH478" s="231"/>
      <c r="EI478" s="231"/>
      <c r="EJ478" s="231"/>
      <c r="EK478" s="231"/>
      <c r="EL478" s="231"/>
      <c r="EM478" s="231"/>
      <c r="EN478" s="231"/>
      <c r="EO478" s="231"/>
      <c r="EP478" s="231"/>
      <c r="EQ478" s="231"/>
      <c r="ER478" s="231"/>
      <c r="ES478" s="231"/>
      <c r="ET478" s="231"/>
      <c r="EU478" s="231"/>
      <c r="EV478" s="231"/>
      <c r="EW478" s="231"/>
      <c r="EX478" s="231"/>
      <c r="EY478" s="231"/>
      <c r="EZ478" s="231"/>
      <c r="FA478" s="231"/>
      <c r="FB478" s="231"/>
      <c r="FC478" s="231"/>
      <c r="FD478" s="231"/>
      <c r="FE478" s="231"/>
      <c r="FF478" s="231"/>
      <c r="FG478" s="231"/>
      <c r="FH478" s="231"/>
      <c r="FI478" s="231"/>
      <c r="FJ478" s="231"/>
      <c r="FK478" s="231"/>
      <c r="FL478" s="231"/>
      <c r="FM478" s="231"/>
      <c r="FN478" s="231"/>
      <c r="FO478" s="231"/>
      <c r="FP478" s="231"/>
      <c r="FQ478" s="231"/>
      <c r="FR478" s="231"/>
      <c r="FS478" s="231"/>
      <c r="FT478" s="231"/>
      <c r="FU478" s="231"/>
      <c r="FV478" s="231"/>
      <c r="FW478" s="231"/>
      <c r="FX478" s="231"/>
      <c r="FY478" s="231"/>
      <c r="FZ478" s="231"/>
      <c r="GA478" s="231"/>
      <c r="GB478" s="231"/>
      <c r="GC478" s="231"/>
      <c r="GD478" s="231"/>
      <c r="GE478" s="231"/>
      <c r="GF478" s="231"/>
      <c r="GG478" s="231"/>
      <c r="GH478" s="231"/>
      <c r="GI478" s="231"/>
      <c r="GJ478" s="231"/>
      <c r="GK478" s="231"/>
      <c r="GL478" s="231"/>
      <c r="GM478" s="231"/>
      <c r="GN478" s="231"/>
      <c r="GO478" s="231"/>
      <c r="GP478" s="231"/>
      <c r="GQ478" s="231"/>
      <c r="GR478" s="231"/>
      <c r="GS478" s="231"/>
      <c r="GT478" s="231"/>
      <c r="GU478" s="231"/>
      <c r="GV478" s="231"/>
      <c r="GW478" s="231"/>
      <c r="GX478" s="231"/>
      <c r="GY478" s="231"/>
      <c r="GZ478" s="231"/>
      <c r="HA478" s="231"/>
      <c r="HB478" s="231"/>
      <c r="HC478" s="231"/>
      <c r="HD478" s="231"/>
      <c r="HE478" s="231"/>
      <c r="HF478" s="231"/>
      <c r="HG478" s="231"/>
      <c r="HH478" s="231"/>
      <c r="HI478" s="231"/>
      <c r="HJ478" s="231"/>
      <c r="HK478" s="231"/>
      <c r="HL478" s="231"/>
      <c r="HM478" s="231"/>
      <c r="HN478" s="231"/>
      <c r="HO478" s="231"/>
      <c r="HP478" s="231"/>
      <c r="HQ478" s="231"/>
      <c r="HR478" s="231"/>
      <c r="HS478" s="231"/>
      <c r="HT478" s="231"/>
      <c r="HU478" s="231"/>
      <c r="HV478" s="231"/>
      <c r="HW478" s="231"/>
      <c r="HX478" s="231"/>
      <c r="HY478" s="231"/>
      <c r="HZ478" s="231"/>
      <c r="IA478" s="231"/>
      <c r="IB478" s="231"/>
      <c r="IC478" s="231"/>
      <c r="ID478" s="231"/>
      <c r="IE478" s="231"/>
      <c r="IF478" s="231"/>
      <c r="IG478" s="231"/>
      <c r="IH478" s="231"/>
      <c r="II478" s="231"/>
      <c r="IJ478" s="231"/>
      <c r="IK478" s="231"/>
      <c r="IL478" s="231"/>
      <c r="IM478" s="231"/>
      <c r="IN478" s="231"/>
      <c r="IO478" s="231"/>
      <c r="IP478" s="231"/>
      <c r="IQ478" s="231"/>
      <c r="IR478" s="231"/>
      <c r="IS478" s="231"/>
      <c r="IT478" s="231"/>
      <c r="IU478" s="231"/>
      <c r="IV478" s="231"/>
    </row>
    <row r="479" spans="1:256" s="226" customFormat="1" ht="16.5" thickBot="1" x14ac:dyDescent="0.3">
      <c r="A479" s="242"/>
      <c r="B479" s="323"/>
      <c r="C479" s="324"/>
      <c r="D479" s="344"/>
      <c r="E479" s="243"/>
      <c r="F479" s="244"/>
      <c r="G479" s="245" t="s">
        <v>564</v>
      </c>
      <c r="H479" s="246"/>
      <c r="I479" s="244"/>
      <c r="J479" s="244"/>
      <c r="K479" s="244" t="s">
        <v>565</v>
      </c>
      <c r="L479" s="244"/>
      <c r="M479" s="245"/>
      <c r="N479" s="231"/>
      <c r="O479" s="231"/>
      <c r="P479" s="231"/>
      <c r="Q479" s="231"/>
      <c r="R479" s="231"/>
      <c r="S479" s="231"/>
      <c r="T479" s="231"/>
      <c r="U479" s="231"/>
      <c r="V479" s="231"/>
      <c r="W479" s="231"/>
      <c r="X479" s="231"/>
      <c r="Y479" s="231"/>
      <c r="Z479" s="231"/>
      <c r="AA479" s="231"/>
      <c r="AB479" s="231"/>
      <c r="AC479" s="231"/>
      <c r="AD479" s="231"/>
      <c r="AE479" s="231"/>
      <c r="AF479" s="231"/>
      <c r="AG479" s="231"/>
      <c r="AH479" s="231"/>
      <c r="AI479" s="231"/>
      <c r="AJ479" s="231"/>
      <c r="AK479" s="231"/>
      <c r="AL479" s="231"/>
      <c r="AM479" s="231"/>
      <c r="AN479" s="231"/>
      <c r="AO479" s="231"/>
      <c r="AP479" s="231"/>
      <c r="AQ479" s="231"/>
      <c r="AR479" s="231"/>
      <c r="AS479" s="231"/>
      <c r="AT479" s="231"/>
      <c r="AU479" s="231"/>
      <c r="AV479" s="231"/>
      <c r="AW479" s="231"/>
      <c r="AX479" s="231"/>
      <c r="AY479" s="231"/>
      <c r="AZ479" s="231"/>
      <c r="BA479" s="231"/>
      <c r="BB479" s="231"/>
      <c r="BC479" s="231"/>
      <c r="BD479" s="231"/>
      <c r="BE479" s="231"/>
      <c r="BF479" s="231"/>
      <c r="BG479" s="231"/>
      <c r="BH479" s="231"/>
      <c r="BI479" s="231"/>
      <c r="BJ479" s="231"/>
      <c r="BK479" s="231"/>
      <c r="BL479" s="231"/>
      <c r="BM479" s="231"/>
      <c r="BN479" s="231"/>
      <c r="BO479" s="231"/>
      <c r="BP479" s="231"/>
      <c r="BQ479" s="231"/>
      <c r="BR479" s="231"/>
      <c r="BS479" s="231"/>
      <c r="BT479" s="231"/>
      <c r="BU479" s="231"/>
      <c r="BV479" s="231"/>
      <c r="BW479" s="231"/>
      <c r="BX479" s="231"/>
      <c r="BY479" s="231"/>
      <c r="BZ479" s="231"/>
      <c r="CA479" s="231"/>
      <c r="CB479" s="231"/>
      <c r="CC479" s="231"/>
      <c r="CD479" s="231"/>
      <c r="CE479" s="231"/>
      <c r="CF479" s="231"/>
      <c r="CG479" s="231"/>
      <c r="CH479" s="231"/>
      <c r="CI479" s="231"/>
      <c r="CJ479" s="231"/>
      <c r="CK479" s="231"/>
      <c r="CL479" s="231"/>
      <c r="CM479" s="231"/>
      <c r="CN479" s="231"/>
      <c r="CO479" s="231"/>
      <c r="CP479" s="231"/>
      <c r="CQ479" s="231"/>
      <c r="CR479" s="231"/>
      <c r="CS479" s="231"/>
      <c r="CT479" s="231"/>
      <c r="CU479" s="231"/>
      <c r="CV479" s="231"/>
      <c r="CW479" s="231"/>
      <c r="CX479" s="231"/>
      <c r="CY479" s="231"/>
      <c r="CZ479" s="231"/>
      <c r="DA479" s="231"/>
      <c r="DB479" s="231"/>
      <c r="DC479" s="231"/>
      <c r="DD479" s="231"/>
      <c r="DE479" s="231"/>
      <c r="DF479" s="231"/>
      <c r="DG479" s="231"/>
      <c r="DH479" s="231"/>
      <c r="DI479" s="231"/>
      <c r="DJ479" s="231"/>
      <c r="DK479" s="231"/>
      <c r="DL479" s="231"/>
      <c r="DM479" s="231"/>
      <c r="DN479" s="231"/>
      <c r="DO479" s="231"/>
      <c r="DP479" s="231"/>
      <c r="DQ479" s="231"/>
      <c r="DR479" s="231"/>
      <c r="DS479" s="231"/>
      <c r="DT479" s="231"/>
      <c r="DU479" s="231"/>
      <c r="DV479" s="231"/>
      <c r="DW479" s="231"/>
      <c r="DX479" s="231"/>
      <c r="DY479" s="231"/>
      <c r="DZ479" s="231"/>
      <c r="EA479" s="231"/>
      <c r="EB479" s="231"/>
      <c r="EC479" s="231"/>
      <c r="ED479" s="231"/>
      <c r="EE479" s="231"/>
      <c r="EF479" s="231"/>
      <c r="EG479" s="231"/>
      <c r="EH479" s="231"/>
      <c r="EI479" s="231"/>
      <c r="EJ479" s="231"/>
      <c r="EK479" s="231"/>
      <c r="EL479" s="231"/>
      <c r="EM479" s="231"/>
      <c r="EN479" s="231"/>
      <c r="EO479" s="231"/>
      <c r="EP479" s="231"/>
      <c r="EQ479" s="231"/>
      <c r="ER479" s="231"/>
      <c r="ES479" s="231"/>
      <c r="ET479" s="231"/>
      <c r="EU479" s="231"/>
      <c r="EV479" s="231"/>
      <c r="EW479" s="231"/>
      <c r="EX479" s="231"/>
      <c r="EY479" s="231"/>
      <c r="EZ479" s="231"/>
      <c r="FA479" s="231"/>
      <c r="FB479" s="231"/>
      <c r="FC479" s="231"/>
      <c r="FD479" s="231"/>
      <c r="FE479" s="231"/>
      <c r="FF479" s="231"/>
      <c r="FG479" s="231"/>
      <c r="FH479" s="231"/>
      <c r="FI479" s="231"/>
      <c r="FJ479" s="231"/>
      <c r="FK479" s="231"/>
      <c r="FL479" s="231"/>
      <c r="FM479" s="231"/>
      <c r="FN479" s="231"/>
      <c r="FO479" s="231"/>
      <c r="FP479" s="231"/>
      <c r="FQ479" s="231"/>
      <c r="FR479" s="231"/>
      <c r="FS479" s="231"/>
      <c r="FT479" s="231"/>
      <c r="FU479" s="231"/>
      <c r="FV479" s="231"/>
      <c r="FW479" s="231"/>
      <c r="FX479" s="231"/>
      <c r="FY479" s="231"/>
      <c r="FZ479" s="231"/>
      <c r="GA479" s="231"/>
      <c r="GB479" s="231"/>
      <c r="GC479" s="231"/>
      <c r="GD479" s="231"/>
      <c r="GE479" s="231"/>
      <c r="GF479" s="231"/>
      <c r="GG479" s="231"/>
      <c r="GH479" s="231"/>
      <c r="GI479" s="231"/>
      <c r="GJ479" s="231"/>
      <c r="GK479" s="231"/>
      <c r="GL479" s="231"/>
      <c r="GM479" s="231"/>
      <c r="GN479" s="231"/>
      <c r="GO479" s="231"/>
      <c r="GP479" s="231"/>
      <c r="GQ479" s="231"/>
      <c r="GR479" s="231"/>
      <c r="GS479" s="231"/>
      <c r="GT479" s="231"/>
      <c r="GU479" s="231"/>
      <c r="GV479" s="231"/>
      <c r="GW479" s="231"/>
      <c r="GX479" s="231"/>
      <c r="GY479" s="231"/>
      <c r="GZ479" s="231"/>
      <c r="HA479" s="231"/>
      <c r="HB479" s="231"/>
      <c r="HC479" s="231"/>
      <c r="HD479" s="231"/>
      <c r="HE479" s="231"/>
      <c r="HF479" s="231"/>
      <c r="HG479" s="231"/>
      <c r="HH479" s="231"/>
      <c r="HI479" s="231"/>
      <c r="HJ479" s="231"/>
      <c r="HK479" s="231"/>
      <c r="HL479" s="231"/>
      <c r="HM479" s="231"/>
      <c r="HN479" s="231"/>
      <c r="HO479" s="231"/>
      <c r="HP479" s="231"/>
      <c r="HQ479" s="231"/>
      <c r="HR479" s="231"/>
      <c r="HS479" s="231"/>
      <c r="HT479" s="231"/>
      <c r="HU479" s="231"/>
      <c r="HV479" s="231"/>
      <c r="HW479" s="231"/>
      <c r="HX479" s="231"/>
      <c r="HY479" s="231"/>
      <c r="HZ479" s="231"/>
      <c r="IA479" s="231"/>
      <c r="IB479" s="231"/>
      <c r="IC479" s="231"/>
      <c r="ID479" s="231"/>
      <c r="IE479" s="231"/>
      <c r="IF479" s="231"/>
      <c r="IG479" s="231"/>
      <c r="IH479" s="231"/>
      <c r="II479" s="231"/>
      <c r="IJ479" s="231"/>
      <c r="IK479" s="231"/>
      <c r="IL479" s="231"/>
      <c r="IM479" s="231"/>
      <c r="IN479" s="231"/>
      <c r="IO479" s="231"/>
      <c r="IP479" s="231"/>
      <c r="IQ479" s="231"/>
      <c r="IR479" s="231"/>
      <c r="IS479" s="231"/>
      <c r="IT479" s="231"/>
      <c r="IU479" s="231"/>
      <c r="IV479" s="231"/>
    </row>
    <row r="480" spans="1:256" s="226" customFormat="1" ht="15.75" x14ac:dyDescent="0.25">
      <c r="A480" s="247" t="s">
        <v>155</v>
      </c>
      <c r="B480" s="349" t="s">
        <v>156</v>
      </c>
      <c r="C480" s="350"/>
      <c r="D480" s="248">
        <v>1</v>
      </c>
      <c r="E480" s="249">
        <v>2</v>
      </c>
      <c r="F480" s="249">
        <v>3</v>
      </c>
      <c r="G480" s="250">
        <v>4</v>
      </c>
      <c r="H480" s="250">
        <v>5</v>
      </c>
      <c r="I480" s="250">
        <v>6</v>
      </c>
      <c r="J480" s="249">
        <v>7</v>
      </c>
      <c r="K480" s="249">
        <v>8</v>
      </c>
      <c r="L480" s="249">
        <v>9</v>
      </c>
      <c r="M480" s="251">
        <v>10</v>
      </c>
      <c r="N480" s="231"/>
      <c r="O480" s="231"/>
      <c r="P480" s="231"/>
      <c r="Q480" s="231"/>
      <c r="R480" s="231"/>
      <c r="S480" s="252"/>
      <c r="T480" s="252"/>
      <c r="U480" s="252"/>
      <c r="V480" s="252"/>
      <c r="W480" s="252"/>
      <c r="X480" s="252"/>
      <c r="Y480" s="252"/>
      <c r="Z480" s="252"/>
      <c r="AA480" s="252"/>
      <c r="AB480" s="252"/>
      <c r="AC480" s="252"/>
      <c r="AD480" s="252"/>
      <c r="AE480" s="252"/>
      <c r="AF480" s="252"/>
      <c r="AG480" s="252"/>
      <c r="AH480" s="252"/>
      <c r="AI480" s="252"/>
      <c r="AJ480" s="252"/>
      <c r="AK480" s="252"/>
      <c r="AL480" s="252"/>
      <c r="AM480" s="252"/>
      <c r="AN480" s="252"/>
      <c r="AO480" s="252"/>
      <c r="AP480" s="252"/>
      <c r="AQ480" s="252"/>
      <c r="AR480" s="252"/>
      <c r="AS480" s="252"/>
      <c r="AT480" s="252"/>
      <c r="AU480" s="252"/>
      <c r="AV480" s="252"/>
      <c r="AW480" s="252"/>
      <c r="AX480" s="252"/>
      <c r="AY480" s="252"/>
      <c r="AZ480" s="252"/>
      <c r="BA480" s="252"/>
      <c r="BB480" s="252"/>
      <c r="BC480" s="252"/>
      <c r="BD480" s="252"/>
      <c r="BE480" s="252"/>
      <c r="BF480" s="252"/>
      <c r="BG480" s="252"/>
      <c r="BH480" s="252"/>
      <c r="BI480" s="252"/>
      <c r="BJ480" s="252"/>
      <c r="BK480" s="252"/>
      <c r="BL480" s="252"/>
      <c r="BM480" s="252"/>
      <c r="BN480" s="252"/>
      <c r="BO480" s="252"/>
      <c r="BP480" s="252"/>
      <c r="BQ480" s="252"/>
      <c r="BR480" s="252"/>
      <c r="BS480" s="252"/>
      <c r="BT480" s="252"/>
      <c r="BU480" s="252"/>
      <c r="BV480" s="252"/>
      <c r="BW480" s="252"/>
      <c r="BX480" s="252"/>
      <c r="BY480" s="252"/>
      <c r="BZ480" s="252"/>
      <c r="CA480" s="252"/>
      <c r="CB480" s="252"/>
      <c r="CC480" s="252"/>
      <c r="CD480" s="252"/>
      <c r="CE480" s="252"/>
      <c r="CF480" s="252"/>
      <c r="CG480" s="252"/>
      <c r="CH480" s="252"/>
      <c r="CI480" s="252"/>
      <c r="CJ480" s="252"/>
      <c r="CK480" s="252"/>
      <c r="CL480" s="252"/>
      <c r="CM480" s="252"/>
      <c r="CN480" s="252"/>
      <c r="CO480" s="252"/>
      <c r="CP480" s="252"/>
      <c r="CQ480" s="252"/>
      <c r="CR480" s="252"/>
      <c r="CS480" s="252"/>
      <c r="CT480" s="252"/>
      <c r="CU480" s="252"/>
      <c r="CV480" s="252"/>
      <c r="CW480" s="252"/>
      <c r="CX480" s="252"/>
      <c r="CY480" s="252"/>
      <c r="CZ480" s="252"/>
      <c r="DA480" s="252"/>
      <c r="DB480" s="252"/>
      <c r="DC480" s="252"/>
      <c r="DD480" s="252"/>
      <c r="DE480" s="252"/>
      <c r="DF480" s="252"/>
      <c r="DG480" s="252"/>
      <c r="DH480" s="252"/>
      <c r="DI480" s="252"/>
      <c r="DJ480" s="252"/>
      <c r="DK480" s="252"/>
      <c r="DL480" s="252"/>
      <c r="DM480" s="252"/>
      <c r="DN480" s="252"/>
      <c r="DO480" s="252"/>
      <c r="DP480" s="252"/>
      <c r="DQ480" s="252"/>
      <c r="DR480" s="252"/>
      <c r="DS480" s="252"/>
      <c r="DT480" s="252"/>
      <c r="DU480" s="252"/>
      <c r="DV480" s="252"/>
      <c r="DW480" s="252"/>
      <c r="DX480" s="252"/>
      <c r="DY480" s="252"/>
      <c r="DZ480" s="252"/>
      <c r="EA480" s="252"/>
      <c r="EB480" s="252"/>
      <c r="EC480" s="252"/>
      <c r="ED480" s="252"/>
      <c r="EE480" s="252"/>
      <c r="EF480" s="252"/>
      <c r="EG480" s="252"/>
      <c r="EH480" s="252"/>
      <c r="EI480" s="252"/>
      <c r="EJ480" s="252"/>
      <c r="EK480" s="252"/>
      <c r="EL480" s="252"/>
      <c r="EM480" s="252"/>
      <c r="EN480" s="252"/>
      <c r="EO480" s="252"/>
      <c r="EP480" s="252"/>
      <c r="EQ480" s="252"/>
      <c r="ER480" s="252"/>
      <c r="ES480" s="252"/>
      <c r="ET480" s="252"/>
      <c r="EU480" s="252"/>
      <c r="EV480" s="252"/>
      <c r="EW480" s="252"/>
      <c r="EX480" s="252"/>
      <c r="EY480" s="252"/>
      <c r="EZ480" s="252"/>
      <c r="FA480" s="252"/>
      <c r="FB480" s="252"/>
      <c r="FC480" s="252"/>
      <c r="FD480" s="252"/>
      <c r="FE480" s="252"/>
      <c r="FF480" s="252"/>
      <c r="FG480" s="252"/>
      <c r="FH480" s="252"/>
      <c r="FI480" s="252"/>
      <c r="FJ480" s="252"/>
      <c r="FK480" s="252"/>
      <c r="FL480" s="252"/>
      <c r="FM480" s="252"/>
      <c r="FN480" s="252"/>
      <c r="FO480" s="252"/>
      <c r="FP480" s="252"/>
      <c r="FQ480" s="252"/>
      <c r="FR480" s="252"/>
      <c r="FS480" s="252"/>
      <c r="FT480" s="252"/>
      <c r="FU480" s="252"/>
      <c r="FV480" s="252"/>
      <c r="FW480" s="252"/>
      <c r="FX480" s="252"/>
      <c r="FY480" s="252"/>
      <c r="FZ480" s="252"/>
      <c r="GA480" s="252"/>
      <c r="GB480" s="252"/>
      <c r="GC480" s="252"/>
      <c r="GD480" s="252"/>
      <c r="GE480" s="252"/>
      <c r="GF480" s="252"/>
      <c r="GG480" s="252"/>
      <c r="GH480" s="252"/>
      <c r="GI480" s="252"/>
      <c r="GJ480" s="252"/>
      <c r="GK480" s="252"/>
      <c r="GL480" s="252"/>
      <c r="GM480" s="252"/>
      <c r="GN480" s="252"/>
      <c r="GO480" s="252"/>
      <c r="GP480" s="252"/>
      <c r="GQ480" s="252"/>
      <c r="GR480" s="252"/>
      <c r="GS480" s="252"/>
      <c r="GT480" s="252"/>
      <c r="GU480" s="252"/>
      <c r="GV480" s="252"/>
      <c r="GW480" s="252"/>
      <c r="GX480" s="252"/>
      <c r="GY480" s="252"/>
      <c r="GZ480" s="252"/>
      <c r="HA480" s="252"/>
      <c r="HB480" s="252"/>
      <c r="HC480" s="252"/>
      <c r="HD480" s="252"/>
      <c r="HE480" s="252"/>
      <c r="HF480" s="252"/>
      <c r="HG480" s="252"/>
      <c r="HH480" s="252"/>
      <c r="HI480" s="252"/>
      <c r="HJ480" s="252"/>
      <c r="HK480" s="252"/>
      <c r="HL480" s="252"/>
      <c r="HM480" s="252"/>
      <c r="HN480" s="252"/>
      <c r="HO480" s="252"/>
      <c r="HP480" s="252"/>
      <c r="HQ480" s="252"/>
      <c r="HR480" s="252"/>
      <c r="HS480" s="252"/>
      <c r="HT480" s="252"/>
      <c r="HU480" s="252"/>
      <c r="HV480" s="252"/>
      <c r="HW480" s="252"/>
      <c r="HX480" s="252"/>
      <c r="HY480" s="252"/>
      <c r="HZ480" s="252"/>
      <c r="IA480" s="252"/>
      <c r="IB480" s="252"/>
      <c r="IC480" s="252"/>
      <c r="ID480" s="252"/>
      <c r="IE480" s="252"/>
      <c r="IF480" s="252"/>
      <c r="IG480" s="252"/>
      <c r="IH480" s="252"/>
      <c r="II480" s="252"/>
      <c r="IJ480" s="252"/>
      <c r="IK480" s="252"/>
      <c r="IL480" s="252"/>
      <c r="IM480" s="252"/>
      <c r="IN480" s="252"/>
      <c r="IO480" s="252"/>
      <c r="IP480" s="252"/>
      <c r="IQ480" s="252"/>
      <c r="IR480" s="252"/>
      <c r="IS480" s="252"/>
      <c r="IT480" s="252"/>
      <c r="IU480" s="252"/>
      <c r="IV480" s="252"/>
    </row>
    <row r="481" spans="1:256" s="226" customFormat="1" ht="16.5" thickBot="1" x14ac:dyDescent="0.3">
      <c r="A481" s="232"/>
      <c r="B481" s="351" t="s">
        <v>588</v>
      </c>
      <c r="C481" s="352"/>
      <c r="D481" s="149">
        <f>SUM(D482:D487)</f>
        <v>7</v>
      </c>
      <c r="E481" s="149">
        <f>SUM(E482:E487)</f>
        <v>3</v>
      </c>
      <c r="F481" s="214">
        <f t="shared" ref="F481:M481" si="20">SUM(F482:F487)</f>
        <v>2</v>
      </c>
      <c r="G481" s="214">
        <f t="shared" si="20"/>
        <v>8</v>
      </c>
      <c r="H481" s="214">
        <f>SUM(H482:H487)</f>
        <v>10025208</v>
      </c>
      <c r="I481" s="149">
        <f t="shared" si="20"/>
        <v>0</v>
      </c>
      <c r="J481" s="149">
        <f t="shared" si="20"/>
        <v>0</v>
      </c>
      <c r="K481" s="149">
        <f t="shared" si="20"/>
        <v>2797033.0319999997</v>
      </c>
      <c r="L481" s="149">
        <f t="shared" si="20"/>
        <v>0</v>
      </c>
      <c r="M481" s="215">
        <f t="shared" si="20"/>
        <v>952340</v>
      </c>
      <c r="N481" s="231"/>
      <c r="O481" s="231"/>
      <c r="P481" s="231"/>
      <c r="Q481" s="231"/>
      <c r="R481" s="231"/>
      <c r="S481" s="252"/>
      <c r="T481" s="252"/>
      <c r="U481" s="252"/>
      <c r="V481" s="252"/>
      <c r="W481" s="252"/>
      <c r="X481" s="252"/>
      <c r="Y481" s="252"/>
      <c r="Z481" s="252"/>
      <c r="AA481" s="252"/>
      <c r="AB481" s="252"/>
      <c r="AC481" s="252"/>
      <c r="AD481" s="252"/>
      <c r="AE481" s="252"/>
      <c r="AF481" s="252"/>
      <c r="AG481" s="252"/>
      <c r="AH481" s="252"/>
      <c r="AI481" s="252"/>
      <c r="AJ481" s="252"/>
      <c r="AK481" s="252"/>
      <c r="AL481" s="252"/>
      <c r="AM481" s="252"/>
      <c r="AN481" s="252"/>
      <c r="AO481" s="252"/>
      <c r="AP481" s="252"/>
      <c r="AQ481" s="252"/>
      <c r="AR481" s="252"/>
      <c r="AS481" s="252"/>
      <c r="AT481" s="252"/>
      <c r="AU481" s="252"/>
      <c r="AV481" s="252"/>
      <c r="AW481" s="252"/>
      <c r="AX481" s="252"/>
      <c r="AY481" s="252"/>
      <c r="AZ481" s="252"/>
      <c r="BA481" s="252"/>
      <c r="BB481" s="252"/>
      <c r="BC481" s="252"/>
      <c r="BD481" s="252"/>
      <c r="BE481" s="252"/>
      <c r="BF481" s="252"/>
      <c r="BG481" s="252"/>
      <c r="BH481" s="252"/>
      <c r="BI481" s="252"/>
      <c r="BJ481" s="252"/>
      <c r="BK481" s="252"/>
      <c r="BL481" s="252"/>
      <c r="BM481" s="252"/>
      <c r="BN481" s="252"/>
      <c r="BO481" s="252"/>
      <c r="BP481" s="252"/>
      <c r="BQ481" s="252"/>
      <c r="BR481" s="252"/>
      <c r="BS481" s="252"/>
      <c r="BT481" s="252"/>
      <c r="BU481" s="252"/>
      <c r="BV481" s="252"/>
      <c r="BW481" s="252"/>
      <c r="BX481" s="252"/>
      <c r="BY481" s="252"/>
      <c r="BZ481" s="252"/>
      <c r="CA481" s="252"/>
      <c r="CB481" s="252"/>
      <c r="CC481" s="252"/>
      <c r="CD481" s="252"/>
      <c r="CE481" s="252"/>
      <c r="CF481" s="252"/>
      <c r="CG481" s="252"/>
      <c r="CH481" s="252"/>
      <c r="CI481" s="252"/>
      <c r="CJ481" s="252"/>
      <c r="CK481" s="252"/>
      <c r="CL481" s="252"/>
      <c r="CM481" s="252"/>
      <c r="CN481" s="252"/>
      <c r="CO481" s="252"/>
      <c r="CP481" s="252"/>
      <c r="CQ481" s="252"/>
      <c r="CR481" s="252"/>
      <c r="CS481" s="252"/>
      <c r="CT481" s="252"/>
      <c r="CU481" s="252"/>
      <c r="CV481" s="252"/>
      <c r="CW481" s="252"/>
      <c r="CX481" s="252"/>
      <c r="CY481" s="252"/>
      <c r="CZ481" s="252"/>
      <c r="DA481" s="252"/>
      <c r="DB481" s="252"/>
      <c r="DC481" s="252"/>
      <c r="DD481" s="252"/>
      <c r="DE481" s="252"/>
      <c r="DF481" s="252"/>
      <c r="DG481" s="252"/>
      <c r="DH481" s="252"/>
      <c r="DI481" s="252"/>
      <c r="DJ481" s="252"/>
      <c r="DK481" s="252"/>
      <c r="DL481" s="252"/>
      <c r="DM481" s="252"/>
      <c r="DN481" s="252"/>
      <c r="DO481" s="252"/>
      <c r="DP481" s="252"/>
      <c r="DQ481" s="252"/>
      <c r="DR481" s="252"/>
      <c r="DS481" s="252"/>
      <c r="DT481" s="252"/>
      <c r="DU481" s="252"/>
      <c r="DV481" s="252"/>
      <c r="DW481" s="252"/>
      <c r="DX481" s="252"/>
      <c r="DY481" s="252"/>
      <c r="DZ481" s="252"/>
      <c r="EA481" s="252"/>
      <c r="EB481" s="252"/>
      <c r="EC481" s="252"/>
      <c r="ED481" s="252"/>
      <c r="EE481" s="252"/>
      <c r="EF481" s="252"/>
      <c r="EG481" s="252"/>
      <c r="EH481" s="252"/>
      <c r="EI481" s="252"/>
      <c r="EJ481" s="252"/>
      <c r="EK481" s="252"/>
      <c r="EL481" s="252"/>
      <c r="EM481" s="252"/>
      <c r="EN481" s="252"/>
      <c r="EO481" s="252"/>
      <c r="EP481" s="252"/>
      <c r="EQ481" s="252"/>
      <c r="ER481" s="252"/>
      <c r="ES481" s="252"/>
      <c r="ET481" s="252"/>
      <c r="EU481" s="252"/>
      <c r="EV481" s="252"/>
      <c r="EW481" s="252"/>
      <c r="EX481" s="252"/>
      <c r="EY481" s="252"/>
      <c r="EZ481" s="252"/>
      <c r="FA481" s="252"/>
      <c r="FB481" s="252"/>
      <c r="FC481" s="252"/>
      <c r="FD481" s="252"/>
      <c r="FE481" s="252"/>
      <c r="FF481" s="252"/>
      <c r="FG481" s="252"/>
      <c r="FH481" s="252"/>
      <c r="FI481" s="252"/>
      <c r="FJ481" s="252"/>
      <c r="FK481" s="252"/>
      <c r="FL481" s="252"/>
      <c r="FM481" s="252"/>
      <c r="FN481" s="252"/>
      <c r="FO481" s="252"/>
      <c r="FP481" s="252"/>
      <c r="FQ481" s="252"/>
      <c r="FR481" s="252"/>
      <c r="FS481" s="252"/>
      <c r="FT481" s="252"/>
      <c r="FU481" s="252"/>
      <c r="FV481" s="252"/>
      <c r="FW481" s="252"/>
      <c r="FX481" s="252"/>
      <c r="FY481" s="252"/>
      <c r="FZ481" s="252"/>
      <c r="GA481" s="252"/>
      <c r="GB481" s="252"/>
      <c r="GC481" s="252"/>
      <c r="GD481" s="252"/>
      <c r="GE481" s="252"/>
      <c r="GF481" s="252"/>
      <c r="GG481" s="252"/>
      <c r="GH481" s="252"/>
      <c r="GI481" s="252"/>
      <c r="GJ481" s="252"/>
      <c r="GK481" s="252"/>
      <c r="GL481" s="252"/>
      <c r="GM481" s="252"/>
      <c r="GN481" s="252"/>
      <c r="GO481" s="252"/>
      <c r="GP481" s="252"/>
      <c r="GQ481" s="252"/>
      <c r="GR481" s="252"/>
      <c r="GS481" s="252"/>
      <c r="GT481" s="252"/>
      <c r="GU481" s="252"/>
      <c r="GV481" s="252"/>
      <c r="GW481" s="252"/>
      <c r="GX481" s="252"/>
      <c r="GY481" s="252"/>
      <c r="GZ481" s="252"/>
      <c r="HA481" s="252"/>
      <c r="HB481" s="252"/>
      <c r="HC481" s="252"/>
      <c r="HD481" s="252"/>
      <c r="HE481" s="252"/>
      <c r="HF481" s="252"/>
      <c r="HG481" s="252"/>
      <c r="HH481" s="252"/>
      <c r="HI481" s="252"/>
      <c r="HJ481" s="252"/>
      <c r="HK481" s="252"/>
      <c r="HL481" s="252"/>
      <c r="HM481" s="252"/>
      <c r="HN481" s="252"/>
      <c r="HO481" s="252"/>
      <c r="HP481" s="252"/>
      <c r="HQ481" s="252"/>
      <c r="HR481" s="252"/>
      <c r="HS481" s="252"/>
      <c r="HT481" s="252"/>
      <c r="HU481" s="252"/>
      <c r="HV481" s="252"/>
      <c r="HW481" s="252"/>
      <c r="HX481" s="252"/>
      <c r="HY481" s="252"/>
      <c r="HZ481" s="252"/>
      <c r="IA481" s="252"/>
      <c r="IB481" s="252"/>
      <c r="IC481" s="252"/>
      <c r="ID481" s="252"/>
      <c r="IE481" s="252"/>
      <c r="IF481" s="252"/>
      <c r="IG481" s="252"/>
      <c r="IH481" s="252"/>
      <c r="II481" s="252"/>
      <c r="IJ481" s="252"/>
      <c r="IK481" s="252"/>
      <c r="IL481" s="252"/>
      <c r="IM481" s="252"/>
      <c r="IN481" s="252"/>
      <c r="IO481" s="252"/>
      <c r="IP481" s="252"/>
      <c r="IQ481" s="252"/>
      <c r="IR481" s="252"/>
      <c r="IS481" s="252"/>
      <c r="IT481" s="252"/>
      <c r="IU481" s="252"/>
      <c r="IV481" s="252"/>
    </row>
    <row r="482" spans="1:256" s="226" customFormat="1" ht="15.75" x14ac:dyDescent="0.25">
      <c r="A482" s="253">
        <v>1</v>
      </c>
      <c r="B482" s="345" t="s">
        <v>566</v>
      </c>
      <c r="C482" s="346"/>
      <c r="D482" s="140">
        <v>1</v>
      </c>
      <c r="E482" s="140"/>
      <c r="F482" s="140"/>
      <c r="G482" s="140">
        <f t="shared" ref="G482:G487" si="21">D482+E482-F482</f>
        <v>1</v>
      </c>
      <c r="H482" s="140">
        <v>2191680</v>
      </c>
      <c r="I482" s="140"/>
      <c r="J482" s="140"/>
      <c r="K482" s="140">
        <f t="shared" ref="K482:K487" si="22">H482*27.9/100</f>
        <v>611478.72</v>
      </c>
      <c r="L482" s="140"/>
      <c r="M482" s="140">
        <v>238122</v>
      </c>
      <c r="N482" s="231"/>
      <c r="O482" s="231"/>
      <c r="P482" s="231"/>
      <c r="Q482" s="231"/>
      <c r="R482" s="231"/>
      <c r="S482" s="252"/>
      <c r="T482" s="252"/>
      <c r="U482" s="252"/>
      <c r="V482" s="252"/>
      <c r="W482" s="252"/>
      <c r="X482" s="252"/>
      <c r="Y482" s="252"/>
      <c r="Z482" s="252"/>
      <c r="AA482" s="252"/>
      <c r="AB482" s="252"/>
      <c r="AC482" s="252"/>
      <c r="AD482" s="252"/>
      <c r="AE482" s="252"/>
      <c r="AF482" s="252"/>
      <c r="AG482" s="252"/>
      <c r="AH482" s="252"/>
      <c r="AI482" s="252"/>
      <c r="AJ482" s="252"/>
      <c r="AK482" s="252"/>
      <c r="AL482" s="252"/>
      <c r="AM482" s="252"/>
      <c r="AN482" s="252"/>
      <c r="AO482" s="252"/>
      <c r="AP482" s="252"/>
      <c r="AQ482" s="252"/>
      <c r="AR482" s="252"/>
      <c r="AS482" s="252"/>
      <c r="AT482" s="252"/>
      <c r="AU482" s="252"/>
      <c r="AV482" s="252"/>
      <c r="AW482" s="252"/>
      <c r="AX482" s="252"/>
      <c r="AY482" s="252"/>
      <c r="AZ482" s="252"/>
      <c r="BA482" s="252"/>
      <c r="BB482" s="252"/>
      <c r="BC482" s="252"/>
      <c r="BD482" s="252"/>
      <c r="BE482" s="252"/>
      <c r="BF482" s="252"/>
      <c r="BG482" s="252"/>
      <c r="BH482" s="252"/>
      <c r="BI482" s="252"/>
      <c r="BJ482" s="252"/>
      <c r="BK482" s="252"/>
      <c r="BL482" s="252"/>
      <c r="BM482" s="252"/>
      <c r="BN482" s="252"/>
      <c r="BO482" s="252"/>
      <c r="BP482" s="252"/>
      <c r="BQ482" s="252"/>
      <c r="BR482" s="252"/>
      <c r="BS482" s="252"/>
      <c r="BT482" s="252"/>
      <c r="BU482" s="252"/>
      <c r="BV482" s="252"/>
      <c r="BW482" s="252"/>
      <c r="BX482" s="252"/>
      <c r="BY482" s="252"/>
      <c r="BZ482" s="252"/>
      <c r="CA482" s="252"/>
      <c r="CB482" s="252"/>
      <c r="CC482" s="252"/>
      <c r="CD482" s="252"/>
      <c r="CE482" s="252"/>
      <c r="CF482" s="252"/>
      <c r="CG482" s="252"/>
      <c r="CH482" s="252"/>
      <c r="CI482" s="252"/>
      <c r="CJ482" s="252"/>
      <c r="CK482" s="252"/>
      <c r="CL482" s="252"/>
      <c r="CM482" s="252"/>
      <c r="CN482" s="252"/>
      <c r="CO482" s="252"/>
      <c r="CP482" s="252"/>
      <c r="CQ482" s="252"/>
      <c r="CR482" s="252"/>
      <c r="CS482" s="252"/>
      <c r="CT482" s="252"/>
      <c r="CU482" s="252"/>
      <c r="CV482" s="252"/>
      <c r="CW482" s="252"/>
      <c r="CX482" s="252"/>
      <c r="CY482" s="252"/>
      <c r="CZ482" s="252"/>
      <c r="DA482" s="252"/>
      <c r="DB482" s="252"/>
      <c r="DC482" s="252"/>
      <c r="DD482" s="252"/>
      <c r="DE482" s="252"/>
      <c r="DF482" s="252"/>
      <c r="DG482" s="252"/>
      <c r="DH482" s="252"/>
      <c r="DI482" s="252"/>
      <c r="DJ482" s="252"/>
      <c r="DK482" s="252"/>
      <c r="DL482" s="252"/>
      <c r="DM482" s="252"/>
      <c r="DN482" s="252"/>
      <c r="DO482" s="252"/>
      <c r="DP482" s="252"/>
      <c r="DQ482" s="252"/>
      <c r="DR482" s="252"/>
      <c r="DS482" s="252"/>
      <c r="DT482" s="252"/>
      <c r="DU482" s="252"/>
      <c r="DV482" s="252"/>
      <c r="DW482" s="252"/>
      <c r="DX482" s="252"/>
      <c r="DY482" s="252"/>
      <c r="DZ482" s="252"/>
      <c r="EA482" s="252"/>
      <c r="EB482" s="252"/>
      <c r="EC482" s="252"/>
      <c r="ED482" s="252"/>
      <c r="EE482" s="252"/>
      <c r="EF482" s="252"/>
      <c r="EG482" s="252"/>
      <c r="EH482" s="252"/>
      <c r="EI482" s="252"/>
      <c r="EJ482" s="252"/>
      <c r="EK482" s="252"/>
      <c r="EL482" s="252"/>
      <c r="EM482" s="252"/>
      <c r="EN482" s="252"/>
      <c r="EO482" s="252"/>
      <c r="EP482" s="252"/>
      <c r="EQ482" s="252"/>
      <c r="ER482" s="252"/>
      <c r="ES482" s="252"/>
      <c r="ET482" s="252"/>
      <c r="EU482" s="252"/>
      <c r="EV482" s="252"/>
      <c r="EW482" s="252"/>
      <c r="EX482" s="252"/>
      <c r="EY482" s="252"/>
      <c r="EZ482" s="252"/>
      <c r="FA482" s="252"/>
      <c r="FB482" s="252"/>
      <c r="FC482" s="252"/>
      <c r="FD482" s="252"/>
      <c r="FE482" s="252"/>
      <c r="FF482" s="252"/>
      <c r="FG482" s="252"/>
      <c r="FH482" s="252"/>
      <c r="FI482" s="252"/>
      <c r="FJ482" s="252"/>
      <c r="FK482" s="252"/>
      <c r="FL482" s="252"/>
      <c r="FM482" s="252"/>
      <c r="FN482" s="252"/>
      <c r="FO482" s="252"/>
      <c r="FP482" s="252"/>
      <c r="FQ482" s="252"/>
      <c r="FR482" s="252"/>
      <c r="FS482" s="252"/>
      <c r="FT482" s="252"/>
      <c r="FU482" s="252"/>
      <c r="FV482" s="252"/>
      <c r="FW482" s="252"/>
      <c r="FX482" s="252"/>
      <c r="FY482" s="252"/>
      <c r="FZ482" s="252"/>
      <c r="GA482" s="252"/>
      <c r="GB482" s="252"/>
      <c r="GC482" s="252"/>
      <c r="GD482" s="252"/>
      <c r="GE482" s="252"/>
      <c r="GF482" s="252"/>
      <c r="GG482" s="252"/>
      <c r="GH482" s="252"/>
      <c r="GI482" s="252"/>
      <c r="GJ482" s="252"/>
      <c r="GK482" s="252"/>
      <c r="GL482" s="252"/>
      <c r="GM482" s="252"/>
      <c r="GN482" s="252"/>
      <c r="GO482" s="252"/>
      <c r="GP482" s="252"/>
      <c r="GQ482" s="252"/>
      <c r="GR482" s="252"/>
      <c r="GS482" s="252"/>
      <c r="GT482" s="252"/>
      <c r="GU482" s="252"/>
      <c r="GV482" s="252"/>
      <c r="GW482" s="252"/>
      <c r="GX482" s="252"/>
      <c r="GY482" s="252"/>
      <c r="GZ482" s="252"/>
      <c r="HA482" s="252"/>
      <c r="HB482" s="252"/>
      <c r="HC482" s="252"/>
      <c r="HD482" s="252"/>
      <c r="HE482" s="252"/>
      <c r="HF482" s="252"/>
      <c r="HG482" s="252"/>
      <c r="HH482" s="252"/>
      <c r="HI482" s="252"/>
      <c r="HJ482" s="252"/>
      <c r="HK482" s="252"/>
      <c r="HL482" s="252"/>
      <c r="HM482" s="252"/>
      <c r="HN482" s="252"/>
      <c r="HO482" s="252"/>
      <c r="HP482" s="252"/>
      <c r="HQ482" s="252"/>
      <c r="HR482" s="252"/>
      <c r="HS482" s="252"/>
      <c r="HT482" s="252"/>
      <c r="HU482" s="252"/>
      <c r="HV482" s="252"/>
      <c r="HW482" s="252"/>
      <c r="HX482" s="252"/>
      <c r="HY482" s="252"/>
      <c r="HZ482" s="252"/>
      <c r="IA482" s="252"/>
      <c r="IB482" s="252"/>
      <c r="IC482" s="252"/>
      <c r="ID482" s="252"/>
      <c r="IE482" s="252"/>
      <c r="IF482" s="252"/>
      <c r="IG482" s="252"/>
      <c r="IH482" s="252"/>
      <c r="II482" s="252"/>
      <c r="IJ482" s="252"/>
      <c r="IK482" s="252"/>
      <c r="IL482" s="252"/>
      <c r="IM482" s="252"/>
      <c r="IN482" s="252"/>
      <c r="IO482" s="252"/>
      <c r="IP482" s="252"/>
      <c r="IQ482" s="252"/>
      <c r="IR482" s="252"/>
      <c r="IS482" s="252"/>
      <c r="IT482" s="252"/>
      <c r="IU482" s="252"/>
      <c r="IV482" s="252"/>
    </row>
    <row r="483" spans="1:256" s="226" customFormat="1" ht="15.75" x14ac:dyDescent="0.25">
      <c r="A483" s="253">
        <v>2</v>
      </c>
      <c r="B483" s="345" t="s">
        <v>567</v>
      </c>
      <c r="C483" s="346"/>
      <c r="D483" s="140">
        <v>5</v>
      </c>
      <c r="E483" s="140">
        <v>3</v>
      </c>
      <c r="F483" s="140">
        <v>2</v>
      </c>
      <c r="G483" s="140">
        <f t="shared" si="21"/>
        <v>6</v>
      </c>
      <c r="H483" s="140">
        <v>6982892</v>
      </c>
      <c r="I483" s="140"/>
      <c r="J483" s="140"/>
      <c r="K483" s="140">
        <f t="shared" si="22"/>
        <v>1948226.8679999998</v>
      </c>
      <c r="L483" s="140"/>
      <c r="M483" s="140">
        <v>645058</v>
      </c>
      <c r="N483" s="231"/>
      <c r="O483" s="231"/>
      <c r="P483" s="231"/>
      <c r="Q483" s="231"/>
      <c r="R483" s="231"/>
      <c r="S483" s="252"/>
      <c r="T483" s="252"/>
      <c r="U483" s="252"/>
      <c r="V483" s="252"/>
      <c r="W483" s="252"/>
      <c r="X483" s="252"/>
      <c r="Y483" s="252"/>
      <c r="Z483" s="252"/>
      <c r="AA483" s="252"/>
      <c r="AB483" s="252"/>
      <c r="AC483" s="252"/>
      <c r="AD483" s="252"/>
      <c r="AE483" s="252"/>
      <c r="AF483" s="252"/>
      <c r="AG483" s="252"/>
      <c r="AH483" s="252"/>
      <c r="AI483" s="252"/>
      <c r="AJ483" s="252"/>
      <c r="AK483" s="252"/>
      <c r="AL483" s="252"/>
      <c r="AM483" s="252"/>
      <c r="AN483" s="252"/>
      <c r="AO483" s="252"/>
      <c r="AP483" s="252"/>
      <c r="AQ483" s="252"/>
      <c r="AR483" s="252"/>
      <c r="AS483" s="252"/>
      <c r="AT483" s="252"/>
      <c r="AU483" s="252"/>
      <c r="AV483" s="252"/>
      <c r="AW483" s="252"/>
      <c r="AX483" s="252"/>
      <c r="AY483" s="252"/>
      <c r="AZ483" s="252"/>
      <c r="BA483" s="252"/>
      <c r="BB483" s="252"/>
      <c r="BC483" s="252"/>
      <c r="BD483" s="252"/>
      <c r="BE483" s="252"/>
      <c r="BF483" s="252"/>
      <c r="BG483" s="252"/>
      <c r="BH483" s="252"/>
      <c r="BI483" s="252"/>
      <c r="BJ483" s="252"/>
      <c r="BK483" s="252"/>
      <c r="BL483" s="252"/>
      <c r="BM483" s="252"/>
      <c r="BN483" s="252"/>
      <c r="BO483" s="252"/>
      <c r="BP483" s="252"/>
      <c r="BQ483" s="252"/>
      <c r="BR483" s="252"/>
      <c r="BS483" s="252"/>
      <c r="BT483" s="252"/>
      <c r="BU483" s="252"/>
      <c r="BV483" s="252"/>
      <c r="BW483" s="252"/>
      <c r="BX483" s="252"/>
      <c r="BY483" s="252"/>
      <c r="BZ483" s="252"/>
      <c r="CA483" s="252"/>
      <c r="CB483" s="252"/>
      <c r="CC483" s="252"/>
      <c r="CD483" s="252"/>
      <c r="CE483" s="252"/>
      <c r="CF483" s="252"/>
      <c r="CG483" s="252"/>
      <c r="CH483" s="252"/>
      <c r="CI483" s="252"/>
      <c r="CJ483" s="252"/>
      <c r="CK483" s="252"/>
      <c r="CL483" s="252"/>
      <c r="CM483" s="252"/>
      <c r="CN483" s="252"/>
      <c r="CO483" s="252"/>
      <c r="CP483" s="252"/>
      <c r="CQ483" s="252"/>
      <c r="CR483" s="252"/>
      <c r="CS483" s="252"/>
      <c r="CT483" s="252"/>
      <c r="CU483" s="252"/>
      <c r="CV483" s="252"/>
      <c r="CW483" s="252"/>
      <c r="CX483" s="252"/>
      <c r="CY483" s="252"/>
      <c r="CZ483" s="252"/>
      <c r="DA483" s="252"/>
      <c r="DB483" s="252"/>
      <c r="DC483" s="252"/>
      <c r="DD483" s="252"/>
      <c r="DE483" s="252"/>
      <c r="DF483" s="252"/>
      <c r="DG483" s="252"/>
      <c r="DH483" s="252"/>
      <c r="DI483" s="252"/>
      <c r="DJ483" s="252"/>
      <c r="DK483" s="252"/>
      <c r="DL483" s="252"/>
      <c r="DM483" s="252"/>
      <c r="DN483" s="252"/>
      <c r="DO483" s="252"/>
      <c r="DP483" s="252"/>
      <c r="DQ483" s="252"/>
      <c r="DR483" s="252"/>
      <c r="DS483" s="252"/>
      <c r="DT483" s="252"/>
      <c r="DU483" s="252"/>
      <c r="DV483" s="252"/>
      <c r="DW483" s="252"/>
      <c r="DX483" s="252"/>
      <c r="DY483" s="252"/>
      <c r="DZ483" s="252"/>
      <c r="EA483" s="252"/>
      <c r="EB483" s="252"/>
      <c r="EC483" s="252"/>
      <c r="ED483" s="252"/>
      <c r="EE483" s="252"/>
      <c r="EF483" s="252"/>
      <c r="EG483" s="252"/>
      <c r="EH483" s="252"/>
      <c r="EI483" s="252"/>
      <c r="EJ483" s="252"/>
      <c r="EK483" s="252"/>
      <c r="EL483" s="252"/>
      <c r="EM483" s="252"/>
      <c r="EN483" s="252"/>
      <c r="EO483" s="252"/>
      <c r="EP483" s="252"/>
      <c r="EQ483" s="252"/>
      <c r="ER483" s="252"/>
      <c r="ES483" s="252"/>
      <c r="ET483" s="252"/>
      <c r="EU483" s="252"/>
      <c r="EV483" s="252"/>
      <c r="EW483" s="252"/>
      <c r="EX483" s="252"/>
      <c r="EY483" s="252"/>
      <c r="EZ483" s="252"/>
      <c r="FA483" s="252"/>
      <c r="FB483" s="252"/>
      <c r="FC483" s="252"/>
      <c r="FD483" s="252"/>
      <c r="FE483" s="252"/>
      <c r="FF483" s="252"/>
      <c r="FG483" s="252"/>
      <c r="FH483" s="252"/>
      <c r="FI483" s="252"/>
      <c r="FJ483" s="252"/>
      <c r="FK483" s="252"/>
      <c r="FL483" s="252"/>
      <c r="FM483" s="252"/>
      <c r="FN483" s="252"/>
      <c r="FO483" s="252"/>
      <c r="FP483" s="252"/>
      <c r="FQ483" s="252"/>
      <c r="FR483" s="252"/>
      <c r="FS483" s="252"/>
      <c r="FT483" s="252"/>
      <c r="FU483" s="252"/>
      <c r="FV483" s="252"/>
      <c r="FW483" s="252"/>
      <c r="FX483" s="252"/>
      <c r="FY483" s="252"/>
      <c r="FZ483" s="252"/>
      <c r="GA483" s="252"/>
      <c r="GB483" s="252"/>
      <c r="GC483" s="252"/>
      <c r="GD483" s="252"/>
      <c r="GE483" s="252"/>
      <c r="GF483" s="252"/>
      <c r="GG483" s="252"/>
      <c r="GH483" s="252"/>
      <c r="GI483" s="252"/>
      <c r="GJ483" s="252"/>
      <c r="GK483" s="252"/>
      <c r="GL483" s="252"/>
      <c r="GM483" s="252"/>
      <c r="GN483" s="252"/>
      <c r="GO483" s="252"/>
      <c r="GP483" s="252"/>
      <c r="GQ483" s="252"/>
      <c r="GR483" s="252"/>
      <c r="GS483" s="252"/>
      <c r="GT483" s="252"/>
      <c r="GU483" s="252"/>
      <c r="GV483" s="252"/>
      <c r="GW483" s="252"/>
      <c r="GX483" s="252"/>
      <c r="GY483" s="252"/>
      <c r="GZ483" s="252"/>
      <c r="HA483" s="252"/>
      <c r="HB483" s="252"/>
      <c r="HC483" s="252"/>
      <c r="HD483" s="252"/>
      <c r="HE483" s="252"/>
      <c r="HF483" s="252"/>
      <c r="HG483" s="252"/>
      <c r="HH483" s="252"/>
      <c r="HI483" s="252"/>
      <c r="HJ483" s="252"/>
      <c r="HK483" s="252"/>
      <c r="HL483" s="252"/>
      <c r="HM483" s="252"/>
      <c r="HN483" s="252"/>
      <c r="HO483" s="252"/>
      <c r="HP483" s="252"/>
      <c r="HQ483" s="252"/>
      <c r="HR483" s="252"/>
      <c r="HS483" s="252"/>
      <c r="HT483" s="252"/>
      <c r="HU483" s="252"/>
      <c r="HV483" s="252"/>
      <c r="HW483" s="252"/>
      <c r="HX483" s="252"/>
      <c r="HY483" s="252"/>
      <c r="HZ483" s="252"/>
      <c r="IA483" s="252"/>
      <c r="IB483" s="252"/>
      <c r="IC483" s="252"/>
      <c r="ID483" s="252"/>
      <c r="IE483" s="252"/>
      <c r="IF483" s="252"/>
      <c r="IG483" s="252"/>
      <c r="IH483" s="252"/>
      <c r="II483" s="252"/>
      <c r="IJ483" s="252"/>
      <c r="IK483" s="252"/>
      <c r="IL483" s="252"/>
      <c r="IM483" s="252"/>
      <c r="IN483" s="252"/>
      <c r="IO483" s="252"/>
      <c r="IP483" s="252"/>
      <c r="IQ483" s="252"/>
      <c r="IR483" s="252"/>
      <c r="IS483" s="252"/>
      <c r="IT483" s="252"/>
      <c r="IU483" s="252"/>
      <c r="IV483" s="252"/>
    </row>
    <row r="484" spans="1:256" s="226" customFormat="1" ht="15.75" x14ac:dyDescent="0.25">
      <c r="A484" s="253">
        <v>3</v>
      </c>
      <c r="B484" s="345" t="s">
        <v>568</v>
      </c>
      <c r="C484" s="346"/>
      <c r="D484" s="254"/>
      <c r="E484" s="255"/>
      <c r="F484" s="255"/>
      <c r="G484" s="256">
        <f t="shared" si="21"/>
        <v>0</v>
      </c>
      <c r="H484" s="256"/>
      <c r="I484" s="256"/>
      <c r="J484" s="255"/>
      <c r="K484" s="255">
        <f t="shared" si="22"/>
        <v>0</v>
      </c>
      <c r="L484" s="255"/>
      <c r="M484" s="257"/>
      <c r="N484" s="231"/>
      <c r="O484" s="231"/>
      <c r="P484" s="231"/>
      <c r="Q484" s="231"/>
      <c r="R484" s="231"/>
      <c r="S484" s="252"/>
      <c r="T484" s="252"/>
      <c r="U484" s="252"/>
      <c r="V484" s="252"/>
      <c r="W484" s="252"/>
      <c r="X484" s="252"/>
      <c r="Y484" s="252"/>
      <c r="Z484" s="252"/>
      <c r="AA484" s="252"/>
      <c r="AB484" s="252"/>
      <c r="AC484" s="252"/>
      <c r="AD484" s="252"/>
      <c r="AE484" s="252"/>
      <c r="AF484" s="252"/>
      <c r="AG484" s="252"/>
      <c r="AH484" s="252"/>
      <c r="AI484" s="252"/>
      <c r="AJ484" s="252"/>
      <c r="AK484" s="252"/>
      <c r="AL484" s="252"/>
      <c r="AM484" s="252"/>
      <c r="AN484" s="252"/>
      <c r="AO484" s="252"/>
      <c r="AP484" s="252"/>
      <c r="AQ484" s="252"/>
      <c r="AR484" s="252"/>
      <c r="AS484" s="252"/>
      <c r="AT484" s="252"/>
      <c r="AU484" s="252"/>
      <c r="AV484" s="252"/>
      <c r="AW484" s="252"/>
      <c r="AX484" s="252"/>
      <c r="AY484" s="252"/>
      <c r="AZ484" s="252"/>
      <c r="BA484" s="252"/>
      <c r="BB484" s="252"/>
      <c r="BC484" s="252"/>
      <c r="BD484" s="252"/>
      <c r="BE484" s="252"/>
      <c r="BF484" s="252"/>
      <c r="BG484" s="252"/>
      <c r="BH484" s="252"/>
      <c r="BI484" s="252"/>
      <c r="BJ484" s="252"/>
      <c r="BK484" s="252"/>
      <c r="BL484" s="252"/>
      <c r="BM484" s="252"/>
      <c r="BN484" s="252"/>
      <c r="BO484" s="252"/>
      <c r="BP484" s="252"/>
      <c r="BQ484" s="252"/>
      <c r="BR484" s="252"/>
      <c r="BS484" s="252"/>
      <c r="BT484" s="252"/>
      <c r="BU484" s="252"/>
      <c r="BV484" s="252"/>
      <c r="BW484" s="252"/>
      <c r="BX484" s="252"/>
      <c r="BY484" s="252"/>
      <c r="BZ484" s="252"/>
      <c r="CA484" s="252"/>
      <c r="CB484" s="252"/>
      <c r="CC484" s="252"/>
      <c r="CD484" s="252"/>
      <c r="CE484" s="252"/>
      <c r="CF484" s="252"/>
      <c r="CG484" s="252"/>
      <c r="CH484" s="252"/>
      <c r="CI484" s="252"/>
      <c r="CJ484" s="252"/>
      <c r="CK484" s="252"/>
      <c r="CL484" s="252"/>
      <c r="CM484" s="252"/>
      <c r="CN484" s="252"/>
      <c r="CO484" s="252"/>
      <c r="CP484" s="252"/>
      <c r="CQ484" s="252"/>
      <c r="CR484" s="252"/>
      <c r="CS484" s="252"/>
      <c r="CT484" s="252"/>
      <c r="CU484" s="252"/>
      <c r="CV484" s="252"/>
      <c r="CW484" s="252"/>
      <c r="CX484" s="252"/>
      <c r="CY484" s="252"/>
      <c r="CZ484" s="252"/>
      <c r="DA484" s="252"/>
      <c r="DB484" s="252"/>
      <c r="DC484" s="252"/>
      <c r="DD484" s="252"/>
      <c r="DE484" s="252"/>
      <c r="DF484" s="252"/>
      <c r="DG484" s="252"/>
      <c r="DH484" s="252"/>
      <c r="DI484" s="252"/>
      <c r="DJ484" s="252"/>
      <c r="DK484" s="252"/>
      <c r="DL484" s="252"/>
      <c r="DM484" s="252"/>
      <c r="DN484" s="252"/>
      <c r="DO484" s="252"/>
      <c r="DP484" s="252"/>
      <c r="DQ484" s="252"/>
      <c r="DR484" s="252"/>
      <c r="DS484" s="252"/>
      <c r="DT484" s="252"/>
      <c r="DU484" s="252"/>
      <c r="DV484" s="252"/>
      <c r="DW484" s="252"/>
      <c r="DX484" s="252"/>
      <c r="DY484" s="252"/>
      <c r="DZ484" s="252"/>
      <c r="EA484" s="252"/>
      <c r="EB484" s="252"/>
      <c r="EC484" s="252"/>
      <c r="ED484" s="252"/>
      <c r="EE484" s="252"/>
      <c r="EF484" s="252"/>
      <c r="EG484" s="252"/>
      <c r="EH484" s="252"/>
      <c r="EI484" s="252"/>
      <c r="EJ484" s="252"/>
      <c r="EK484" s="252"/>
      <c r="EL484" s="252"/>
      <c r="EM484" s="252"/>
      <c r="EN484" s="252"/>
      <c r="EO484" s="252"/>
      <c r="EP484" s="252"/>
      <c r="EQ484" s="252"/>
      <c r="ER484" s="252"/>
      <c r="ES484" s="252"/>
      <c r="ET484" s="252"/>
      <c r="EU484" s="252"/>
      <c r="EV484" s="252"/>
      <c r="EW484" s="252"/>
      <c r="EX484" s="252"/>
      <c r="EY484" s="252"/>
      <c r="EZ484" s="252"/>
      <c r="FA484" s="252"/>
      <c r="FB484" s="252"/>
      <c r="FC484" s="252"/>
      <c r="FD484" s="252"/>
      <c r="FE484" s="252"/>
      <c r="FF484" s="252"/>
      <c r="FG484" s="252"/>
      <c r="FH484" s="252"/>
      <c r="FI484" s="252"/>
      <c r="FJ484" s="252"/>
      <c r="FK484" s="252"/>
      <c r="FL484" s="252"/>
      <c r="FM484" s="252"/>
      <c r="FN484" s="252"/>
      <c r="FO484" s="252"/>
      <c r="FP484" s="252"/>
      <c r="FQ484" s="252"/>
      <c r="FR484" s="252"/>
      <c r="FS484" s="252"/>
      <c r="FT484" s="252"/>
      <c r="FU484" s="252"/>
      <c r="FV484" s="252"/>
      <c r="FW484" s="252"/>
      <c r="FX484" s="252"/>
      <c r="FY484" s="252"/>
      <c r="FZ484" s="252"/>
      <c r="GA484" s="252"/>
      <c r="GB484" s="252"/>
      <c r="GC484" s="252"/>
      <c r="GD484" s="252"/>
      <c r="GE484" s="252"/>
      <c r="GF484" s="252"/>
      <c r="GG484" s="252"/>
      <c r="GH484" s="252"/>
      <c r="GI484" s="252"/>
      <c r="GJ484" s="252"/>
      <c r="GK484" s="252"/>
      <c r="GL484" s="252"/>
      <c r="GM484" s="252"/>
      <c r="GN484" s="252"/>
      <c r="GO484" s="252"/>
      <c r="GP484" s="252"/>
      <c r="GQ484" s="252"/>
      <c r="GR484" s="252"/>
      <c r="GS484" s="252"/>
      <c r="GT484" s="252"/>
      <c r="GU484" s="252"/>
      <c r="GV484" s="252"/>
      <c r="GW484" s="252"/>
      <c r="GX484" s="252"/>
      <c r="GY484" s="252"/>
      <c r="GZ484" s="252"/>
      <c r="HA484" s="252"/>
      <c r="HB484" s="252"/>
      <c r="HC484" s="252"/>
      <c r="HD484" s="252"/>
      <c r="HE484" s="252"/>
      <c r="HF484" s="252"/>
      <c r="HG484" s="252"/>
      <c r="HH484" s="252"/>
      <c r="HI484" s="252"/>
      <c r="HJ484" s="252"/>
      <c r="HK484" s="252"/>
      <c r="HL484" s="252"/>
      <c r="HM484" s="252"/>
      <c r="HN484" s="252"/>
      <c r="HO484" s="252"/>
      <c r="HP484" s="252"/>
      <c r="HQ484" s="252"/>
      <c r="HR484" s="252"/>
      <c r="HS484" s="252"/>
      <c r="HT484" s="252"/>
      <c r="HU484" s="252"/>
      <c r="HV484" s="252"/>
      <c r="HW484" s="252"/>
      <c r="HX484" s="252"/>
      <c r="HY484" s="252"/>
      <c r="HZ484" s="252"/>
      <c r="IA484" s="252"/>
      <c r="IB484" s="252"/>
      <c r="IC484" s="252"/>
      <c r="ID484" s="252"/>
      <c r="IE484" s="252"/>
      <c r="IF484" s="252"/>
      <c r="IG484" s="252"/>
      <c r="IH484" s="252"/>
      <c r="II484" s="252"/>
      <c r="IJ484" s="252"/>
      <c r="IK484" s="252"/>
      <c r="IL484" s="252"/>
      <c r="IM484" s="252"/>
      <c r="IN484" s="252"/>
      <c r="IO484" s="252"/>
      <c r="IP484" s="252"/>
      <c r="IQ484" s="252"/>
      <c r="IR484" s="252"/>
      <c r="IS484" s="252"/>
      <c r="IT484" s="252"/>
      <c r="IU484" s="252"/>
      <c r="IV484" s="252"/>
    </row>
    <row r="485" spans="1:256" s="226" customFormat="1" ht="15.75" x14ac:dyDescent="0.25">
      <c r="A485" s="253">
        <v>4</v>
      </c>
      <c r="B485" s="345" t="s">
        <v>569</v>
      </c>
      <c r="C485" s="346"/>
      <c r="D485" s="254"/>
      <c r="E485" s="255"/>
      <c r="F485" s="255"/>
      <c r="G485" s="256">
        <f t="shared" si="21"/>
        <v>0</v>
      </c>
      <c r="H485" s="256"/>
      <c r="I485" s="256"/>
      <c r="J485" s="255"/>
      <c r="K485" s="255">
        <f t="shared" si="22"/>
        <v>0</v>
      </c>
      <c r="L485" s="255"/>
      <c r="M485" s="257"/>
      <c r="N485" s="231"/>
      <c r="O485" s="231"/>
      <c r="P485" s="231"/>
      <c r="Q485" s="231"/>
      <c r="R485" s="231"/>
      <c r="S485" s="252"/>
      <c r="T485" s="252"/>
      <c r="U485" s="252"/>
      <c r="V485" s="252"/>
      <c r="W485" s="252"/>
      <c r="X485" s="252"/>
      <c r="Y485" s="252"/>
      <c r="Z485" s="252"/>
      <c r="AA485" s="252"/>
      <c r="AB485" s="252"/>
      <c r="AC485" s="252"/>
      <c r="AD485" s="252"/>
      <c r="AE485" s="252"/>
      <c r="AF485" s="252"/>
      <c r="AG485" s="252"/>
      <c r="AH485" s="252"/>
      <c r="AI485" s="252"/>
      <c r="AJ485" s="252"/>
      <c r="AK485" s="252"/>
      <c r="AL485" s="252"/>
      <c r="AM485" s="252"/>
      <c r="AN485" s="252"/>
      <c r="AO485" s="252"/>
      <c r="AP485" s="252"/>
      <c r="AQ485" s="252"/>
      <c r="AR485" s="252"/>
      <c r="AS485" s="252"/>
      <c r="AT485" s="252"/>
      <c r="AU485" s="252"/>
      <c r="AV485" s="252"/>
      <c r="AW485" s="252"/>
      <c r="AX485" s="252"/>
      <c r="AY485" s="252"/>
      <c r="AZ485" s="252"/>
      <c r="BA485" s="252"/>
      <c r="BB485" s="252"/>
      <c r="BC485" s="252"/>
      <c r="BD485" s="252"/>
      <c r="BE485" s="252"/>
      <c r="BF485" s="252"/>
      <c r="BG485" s="252"/>
      <c r="BH485" s="252"/>
      <c r="BI485" s="252"/>
      <c r="BJ485" s="252"/>
      <c r="BK485" s="252"/>
      <c r="BL485" s="252"/>
      <c r="BM485" s="252"/>
      <c r="BN485" s="252"/>
      <c r="BO485" s="252"/>
      <c r="BP485" s="252"/>
      <c r="BQ485" s="252"/>
      <c r="BR485" s="252"/>
      <c r="BS485" s="252"/>
      <c r="BT485" s="252"/>
      <c r="BU485" s="252"/>
      <c r="BV485" s="252"/>
      <c r="BW485" s="252"/>
      <c r="BX485" s="252"/>
      <c r="BY485" s="252"/>
      <c r="BZ485" s="252"/>
      <c r="CA485" s="252"/>
      <c r="CB485" s="252"/>
      <c r="CC485" s="252"/>
      <c r="CD485" s="252"/>
      <c r="CE485" s="252"/>
      <c r="CF485" s="252"/>
      <c r="CG485" s="252"/>
      <c r="CH485" s="252"/>
      <c r="CI485" s="252"/>
      <c r="CJ485" s="252"/>
      <c r="CK485" s="252"/>
      <c r="CL485" s="252"/>
      <c r="CM485" s="252"/>
      <c r="CN485" s="252"/>
      <c r="CO485" s="252"/>
      <c r="CP485" s="252"/>
      <c r="CQ485" s="252"/>
      <c r="CR485" s="252"/>
      <c r="CS485" s="252"/>
      <c r="CT485" s="252"/>
      <c r="CU485" s="252"/>
      <c r="CV485" s="252"/>
      <c r="CW485" s="252"/>
      <c r="CX485" s="252"/>
      <c r="CY485" s="252"/>
      <c r="CZ485" s="252"/>
      <c r="DA485" s="252"/>
      <c r="DB485" s="252"/>
      <c r="DC485" s="252"/>
      <c r="DD485" s="252"/>
      <c r="DE485" s="252"/>
      <c r="DF485" s="252"/>
      <c r="DG485" s="252"/>
      <c r="DH485" s="252"/>
      <c r="DI485" s="252"/>
      <c r="DJ485" s="252"/>
      <c r="DK485" s="252"/>
      <c r="DL485" s="252"/>
      <c r="DM485" s="252"/>
      <c r="DN485" s="252"/>
      <c r="DO485" s="252"/>
      <c r="DP485" s="252"/>
      <c r="DQ485" s="252"/>
      <c r="DR485" s="252"/>
      <c r="DS485" s="252"/>
      <c r="DT485" s="252"/>
      <c r="DU485" s="252"/>
      <c r="DV485" s="252"/>
      <c r="DW485" s="252"/>
      <c r="DX485" s="252"/>
      <c r="DY485" s="252"/>
      <c r="DZ485" s="252"/>
      <c r="EA485" s="252"/>
      <c r="EB485" s="252"/>
      <c r="EC485" s="252"/>
      <c r="ED485" s="252"/>
      <c r="EE485" s="252"/>
      <c r="EF485" s="252"/>
      <c r="EG485" s="252"/>
      <c r="EH485" s="252"/>
      <c r="EI485" s="252"/>
      <c r="EJ485" s="252"/>
      <c r="EK485" s="252"/>
      <c r="EL485" s="252"/>
      <c r="EM485" s="252"/>
      <c r="EN485" s="252"/>
      <c r="EO485" s="252"/>
      <c r="EP485" s="252"/>
      <c r="EQ485" s="252"/>
      <c r="ER485" s="252"/>
      <c r="ES485" s="252"/>
      <c r="ET485" s="252"/>
      <c r="EU485" s="252"/>
      <c r="EV485" s="252"/>
      <c r="EW485" s="252"/>
      <c r="EX485" s="252"/>
      <c r="EY485" s="252"/>
      <c r="EZ485" s="252"/>
      <c r="FA485" s="252"/>
      <c r="FB485" s="252"/>
      <c r="FC485" s="252"/>
      <c r="FD485" s="252"/>
      <c r="FE485" s="252"/>
      <c r="FF485" s="252"/>
      <c r="FG485" s="252"/>
      <c r="FH485" s="252"/>
      <c r="FI485" s="252"/>
      <c r="FJ485" s="252"/>
      <c r="FK485" s="252"/>
      <c r="FL485" s="252"/>
      <c r="FM485" s="252"/>
      <c r="FN485" s="252"/>
      <c r="FO485" s="252"/>
      <c r="FP485" s="252"/>
      <c r="FQ485" s="252"/>
      <c r="FR485" s="252"/>
      <c r="FS485" s="252"/>
      <c r="FT485" s="252"/>
      <c r="FU485" s="252"/>
      <c r="FV485" s="252"/>
      <c r="FW485" s="252"/>
      <c r="FX485" s="252"/>
      <c r="FY485" s="252"/>
      <c r="FZ485" s="252"/>
      <c r="GA485" s="252"/>
      <c r="GB485" s="252"/>
      <c r="GC485" s="252"/>
      <c r="GD485" s="252"/>
      <c r="GE485" s="252"/>
      <c r="GF485" s="252"/>
      <c r="GG485" s="252"/>
      <c r="GH485" s="252"/>
      <c r="GI485" s="252"/>
      <c r="GJ485" s="252"/>
      <c r="GK485" s="252"/>
      <c r="GL485" s="252"/>
      <c r="GM485" s="252"/>
      <c r="GN485" s="252"/>
      <c r="GO485" s="252"/>
      <c r="GP485" s="252"/>
      <c r="GQ485" s="252"/>
      <c r="GR485" s="252"/>
      <c r="GS485" s="252"/>
      <c r="GT485" s="252"/>
      <c r="GU485" s="252"/>
      <c r="GV485" s="252"/>
      <c r="GW485" s="252"/>
      <c r="GX485" s="252"/>
      <c r="GY485" s="252"/>
      <c r="GZ485" s="252"/>
      <c r="HA485" s="252"/>
      <c r="HB485" s="252"/>
      <c r="HC485" s="252"/>
      <c r="HD485" s="252"/>
      <c r="HE485" s="252"/>
      <c r="HF485" s="252"/>
      <c r="HG485" s="252"/>
      <c r="HH485" s="252"/>
      <c r="HI485" s="252"/>
      <c r="HJ485" s="252"/>
      <c r="HK485" s="252"/>
      <c r="HL485" s="252"/>
      <c r="HM485" s="252"/>
      <c r="HN485" s="252"/>
      <c r="HO485" s="252"/>
      <c r="HP485" s="252"/>
      <c r="HQ485" s="252"/>
      <c r="HR485" s="252"/>
      <c r="HS485" s="252"/>
      <c r="HT485" s="252"/>
      <c r="HU485" s="252"/>
      <c r="HV485" s="252"/>
      <c r="HW485" s="252"/>
      <c r="HX485" s="252"/>
      <c r="HY485" s="252"/>
      <c r="HZ485" s="252"/>
      <c r="IA485" s="252"/>
      <c r="IB485" s="252"/>
      <c r="IC485" s="252"/>
      <c r="ID485" s="252"/>
      <c r="IE485" s="252"/>
      <c r="IF485" s="252"/>
      <c r="IG485" s="252"/>
      <c r="IH485" s="252"/>
      <c r="II485" s="252"/>
      <c r="IJ485" s="252"/>
      <c r="IK485" s="252"/>
      <c r="IL485" s="252"/>
      <c r="IM485" s="252"/>
      <c r="IN485" s="252"/>
      <c r="IO485" s="252"/>
      <c r="IP485" s="252"/>
      <c r="IQ485" s="252"/>
      <c r="IR485" s="252"/>
      <c r="IS485" s="252"/>
      <c r="IT485" s="252"/>
      <c r="IU485" s="252"/>
      <c r="IV485" s="252"/>
    </row>
    <row r="486" spans="1:256" s="226" customFormat="1" ht="15.75" x14ac:dyDescent="0.25">
      <c r="A486" s="253">
        <v>5</v>
      </c>
      <c r="B486" s="345" t="s">
        <v>570</v>
      </c>
      <c r="C486" s="346"/>
      <c r="D486" s="254"/>
      <c r="E486" s="255"/>
      <c r="F486" s="255"/>
      <c r="G486" s="256">
        <f t="shared" si="21"/>
        <v>0</v>
      </c>
      <c r="H486" s="256"/>
      <c r="I486" s="256"/>
      <c r="J486" s="255"/>
      <c r="K486" s="255">
        <f t="shared" si="22"/>
        <v>0</v>
      </c>
      <c r="L486" s="255"/>
      <c r="M486" s="257"/>
      <c r="N486" s="231"/>
      <c r="O486" s="231"/>
      <c r="P486" s="231"/>
      <c r="Q486" s="231"/>
      <c r="R486" s="231"/>
      <c r="S486" s="252"/>
      <c r="T486" s="252"/>
      <c r="U486" s="252"/>
      <c r="V486" s="252"/>
      <c r="W486" s="252"/>
      <c r="X486" s="252"/>
      <c r="Y486" s="252"/>
      <c r="Z486" s="252"/>
      <c r="AA486" s="252"/>
      <c r="AB486" s="252"/>
      <c r="AC486" s="252"/>
      <c r="AD486" s="252"/>
      <c r="AE486" s="252"/>
      <c r="AF486" s="252"/>
      <c r="AG486" s="252"/>
      <c r="AH486" s="252"/>
      <c r="AI486" s="252"/>
      <c r="AJ486" s="252"/>
      <c r="AK486" s="252"/>
      <c r="AL486" s="252"/>
      <c r="AM486" s="252"/>
      <c r="AN486" s="252"/>
      <c r="AO486" s="252"/>
      <c r="AP486" s="252"/>
      <c r="AQ486" s="252"/>
      <c r="AR486" s="252"/>
      <c r="AS486" s="252"/>
      <c r="AT486" s="252"/>
      <c r="AU486" s="252"/>
      <c r="AV486" s="252"/>
      <c r="AW486" s="252"/>
      <c r="AX486" s="252"/>
      <c r="AY486" s="252"/>
      <c r="AZ486" s="252"/>
      <c r="BA486" s="252"/>
      <c r="BB486" s="252"/>
      <c r="BC486" s="252"/>
      <c r="BD486" s="252"/>
      <c r="BE486" s="252"/>
      <c r="BF486" s="252"/>
      <c r="BG486" s="252"/>
      <c r="BH486" s="252"/>
      <c r="BI486" s="252"/>
      <c r="BJ486" s="252"/>
      <c r="BK486" s="252"/>
      <c r="BL486" s="252"/>
      <c r="BM486" s="252"/>
      <c r="BN486" s="252"/>
      <c r="BO486" s="252"/>
      <c r="BP486" s="252"/>
      <c r="BQ486" s="252"/>
      <c r="BR486" s="252"/>
      <c r="BS486" s="252"/>
      <c r="BT486" s="252"/>
      <c r="BU486" s="252"/>
      <c r="BV486" s="252"/>
      <c r="BW486" s="252"/>
      <c r="BX486" s="252"/>
      <c r="BY486" s="252"/>
      <c r="BZ486" s="252"/>
      <c r="CA486" s="252"/>
      <c r="CB486" s="252"/>
      <c r="CC486" s="252"/>
      <c r="CD486" s="252"/>
      <c r="CE486" s="252"/>
      <c r="CF486" s="252"/>
      <c r="CG486" s="252"/>
      <c r="CH486" s="252"/>
      <c r="CI486" s="252"/>
      <c r="CJ486" s="252"/>
      <c r="CK486" s="252"/>
      <c r="CL486" s="252"/>
      <c r="CM486" s="252"/>
      <c r="CN486" s="252"/>
      <c r="CO486" s="252"/>
      <c r="CP486" s="252"/>
      <c r="CQ486" s="252"/>
      <c r="CR486" s="252"/>
      <c r="CS486" s="252"/>
      <c r="CT486" s="252"/>
      <c r="CU486" s="252"/>
      <c r="CV486" s="252"/>
      <c r="CW486" s="252"/>
      <c r="CX486" s="252"/>
      <c r="CY486" s="252"/>
      <c r="CZ486" s="252"/>
      <c r="DA486" s="252"/>
      <c r="DB486" s="252"/>
      <c r="DC486" s="252"/>
      <c r="DD486" s="252"/>
      <c r="DE486" s="252"/>
      <c r="DF486" s="252"/>
      <c r="DG486" s="252"/>
      <c r="DH486" s="252"/>
      <c r="DI486" s="252"/>
      <c r="DJ486" s="252"/>
      <c r="DK486" s="252"/>
      <c r="DL486" s="252"/>
      <c r="DM486" s="252"/>
      <c r="DN486" s="252"/>
      <c r="DO486" s="252"/>
      <c r="DP486" s="252"/>
      <c r="DQ486" s="252"/>
      <c r="DR486" s="252"/>
      <c r="DS486" s="252"/>
      <c r="DT486" s="252"/>
      <c r="DU486" s="252"/>
      <c r="DV486" s="252"/>
      <c r="DW486" s="252"/>
      <c r="DX486" s="252"/>
      <c r="DY486" s="252"/>
      <c r="DZ486" s="252"/>
      <c r="EA486" s="252"/>
      <c r="EB486" s="252"/>
      <c r="EC486" s="252"/>
      <c r="ED486" s="252"/>
      <c r="EE486" s="252"/>
      <c r="EF486" s="252"/>
      <c r="EG486" s="252"/>
      <c r="EH486" s="252"/>
      <c r="EI486" s="252"/>
      <c r="EJ486" s="252"/>
      <c r="EK486" s="252"/>
      <c r="EL486" s="252"/>
      <c r="EM486" s="252"/>
      <c r="EN486" s="252"/>
      <c r="EO486" s="252"/>
      <c r="EP486" s="252"/>
      <c r="EQ486" s="252"/>
      <c r="ER486" s="252"/>
      <c r="ES486" s="252"/>
      <c r="ET486" s="252"/>
      <c r="EU486" s="252"/>
      <c r="EV486" s="252"/>
      <c r="EW486" s="252"/>
      <c r="EX486" s="252"/>
      <c r="EY486" s="252"/>
      <c r="EZ486" s="252"/>
      <c r="FA486" s="252"/>
      <c r="FB486" s="252"/>
      <c r="FC486" s="252"/>
      <c r="FD486" s="252"/>
      <c r="FE486" s="252"/>
      <c r="FF486" s="252"/>
      <c r="FG486" s="252"/>
      <c r="FH486" s="252"/>
      <c r="FI486" s="252"/>
      <c r="FJ486" s="252"/>
      <c r="FK486" s="252"/>
      <c r="FL486" s="252"/>
      <c r="FM486" s="252"/>
      <c r="FN486" s="252"/>
      <c r="FO486" s="252"/>
      <c r="FP486" s="252"/>
      <c r="FQ486" s="252"/>
      <c r="FR486" s="252"/>
      <c r="FS486" s="252"/>
      <c r="FT486" s="252"/>
      <c r="FU486" s="252"/>
      <c r="FV486" s="252"/>
      <c r="FW486" s="252"/>
      <c r="FX486" s="252"/>
      <c r="FY486" s="252"/>
      <c r="FZ486" s="252"/>
      <c r="GA486" s="252"/>
      <c r="GB486" s="252"/>
      <c r="GC486" s="252"/>
      <c r="GD486" s="252"/>
      <c r="GE486" s="252"/>
      <c r="GF486" s="252"/>
      <c r="GG486" s="252"/>
      <c r="GH486" s="252"/>
      <c r="GI486" s="252"/>
      <c r="GJ486" s="252"/>
      <c r="GK486" s="252"/>
      <c r="GL486" s="252"/>
      <c r="GM486" s="252"/>
      <c r="GN486" s="252"/>
      <c r="GO486" s="252"/>
      <c r="GP486" s="252"/>
      <c r="GQ486" s="252"/>
      <c r="GR486" s="252"/>
      <c r="GS486" s="252"/>
      <c r="GT486" s="252"/>
      <c r="GU486" s="252"/>
      <c r="GV486" s="252"/>
      <c r="GW486" s="252"/>
      <c r="GX486" s="252"/>
      <c r="GY486" s="252"/>
      <c r="GZ486" s="252"/>
      <c r="HA486" s="252"/>
      <c r="HB486" s="252"/>
      <c r="HC486" s="252"/>
      <c r="HD486" s="252"/>
      <c r="HE486" s="252"/>
      <c r="HF486" s="252"/>
      <c r="HG486" s="252"/>
      <c r="HH486" s="252"/>
      <c r="HI486" s="252"/>
      <c r="HJ486" s="252"/>
      <c r="HK486" s="252"/>
      <c r="HL486" s="252"/>
      <c r="HM486" s="252"/>
      <c r="HN486" s="252"/>
      <c r="HO486" s="252"/>
      <c r="HP486" s="252"/>
      <c r="HQ486" s="252"/>
      <c r="HR486" s="252"/>
      <c r="HS486" s="252"/>
      <c r="HT486" s="252"/>
      <c r="HU486" s="252"/>
      <c r="HV486" s="252"/>
      <c r="HW486" s="252"/>
      <c r="HX486" s="252"/>
      <c r="HY486" s="252"/>
      <c r="HZ486" s="252"/>
      <c r="IA486" s="252"/>
      <c r="IB486" s="252"/>
      <c r="IC486" s="252"/>
      <c r="ID486" s="252"/>
      <c r="IE486" s="252"/>
      <c r="IF486" s="252"/>
      <c r="IG486" s="252"/>
      <c r="IH486" s="252"/>
      <c r="II486" s="252"/>
      <c r="IJ486" s="252"/>
      <c r="IK486" s="252"/>
      <c r="IL486" s="252"/>
      <c r="IM486" s="252"/>
      <c r="IN486" s="252"/>
      <c r="IO486" s="252"/>
      <c r="IP486" s="252"/>
      <c r="IQ486" s="252"/>
      <c r="IR486" s="252"/>
      <c r="IS486" s="252"/>
      <c r="IT486" s="252"/>
      <c r="IU486" s="252"/>
      <c r="IV486" s="252"/>
    </row>
    <row r="487" spans="1:256" s="226" customFormat="1" ht="16.5" thickBot="1" x14ac:dyDescent="0.3">
      <c r="A487" s="258">
        <v>6</v>
      </c>
      <c r="B487" s="347" t="s">
        <v>571</v>
      </c>
      <c r="C487" s="348"/>
      <c r="D487" s="259">
        <v>1</v>
      </c>
      <c r="E487" s="260"/>
      <c r="F487" s="260"/>
      <c r="G487" s="261">
        <f t="shared" si="21"/>
        <v>1</v>
      </c>
      <c r="H487" s="261">
        <v>850636</v>
      </c>
      <c r="I487" s="261"/>
      <c r="J487" s="260"/>
      <c r="K487" s="260">
        <f t="shared" si="22"/>
        <v>237327.44399999999</v>
      </c>
      <c r="L487" s="260"/>
      <c r="M487" s="262">
        <v>69160</v>
      </c>
      <c r="N487" s="231"/>
      <c r="O487" s="231"/>
      <c r="P487" s="231"/>
      <c r="Q487" s="231"/>
      <c r="R487" s="231"/>
      <c r="S487" s="252"/>
      <c r="T487" s="252"/>
      <c r="U487" s="252"/>
      <c r="V487" s="252"/>
      <c r="W487" s="252"/>
      <c r="X487" s="252"/>
      <c r="Y487" s="252"/>
      <c r="Z487" s="252"/>
      <c r="AA487" s="252"/>
      <c r="AB487" s="252"/>
      <c r="AC487" s="252"/>
      <c r="AD487" s="252"/>
      <c r="AE487" s="252"/>
      <c r="AF487" s="252"/>
      <c r="AG487" s="252"/>
      <c r="AH487" s="252"/>
      <c r="AI487" s="252"/>
      <c r="AJ487" s="252"/>
      <c r="AK487" s="252"/>
      <c r="AL487" s="252"/>
      <c r="AM487" s="252"/>
      <c r="AN487" s="252"/>
      <c r="AO487" s="252"/>
      <c r="AP487" s="252"/>
      <c r="AQ487" s="252"/>
      <c r="AR487" s="252"/>
      <c r="AS487" s="252"/>
      <c r="AT487" s="252"/>
      <c r="AU487" s="252"/>
      <c r="AV487" s="252"/>
      <c r="AW487" s="252"/>
      <c r="AX487" s="252"/>
      <c r="AY487" s="252"/>
      <c r="AZ487" s="252"/>
      <c r="BA487" s="252"/>
      <c r="BB487" s="252"/>
      <c r="BC487" s="252"/>
      <c r="BD487" s="252"/>
      <c r="BE487" s="252"/>
      <c r="BF487" s="252"/>
      <c r="BG487" s="252"/>
      <c r="BH487" s="252"/>
      <c r="BI487" s="252"/>
      <c r="BJ487" s="252"/>
      <c r="BK487" s="252"/>
      <c r="BL487" s="252"/>
      <c r="BM487" s="252"/>
      <c r="BN487" s="252"/>
      <c r="BO487" s="252"/>
      <c r="BP487" s="252"/>
      <c r="BQ487" s="252"/>
      <c r="BR487" s="252"/>
      <c r="BS487" s="252"/>
      <c r="BT487" s="252"/>
      <c r="BU487" s="252"/>
      <c r="BV487" s="252"/>
      <c r="BW487" s="252"/>
      <c r="BX487" s="252"/>
      <c r="BY487" s="252"/>
      <c r="BZ487" s="252"/>
      <c r="CA487" s="252"/>
      <c r="CB487" s="252"/>
      <c r="CC487" s="252"/>
      <c r="CD487" s="252"/>
      <c r="CE487" s="252"/>
      <c r="CF487" s="252"/>
      <c r="CG487" s="252"/>
      <c r="CH487" s="252"/>
      <c r="CI487" s="252"/>
      <c r="CJ487" s="252"/>
      <c r="CK487" s="252"/>
      <c r="CL487" s="252"/>
      <c r="CM487" s="252"/>
      <c r="CN487" s="252"/>
      <c r="CO487" s="252"/>
      <c r="CP487" s="252"/>
      <c r="CQ487" s="252"/>
      <c r="CR487" s="252"/>
      <c r="CS487" s="252"/>
      <c r="CT487" s="252"/>
      <c r="CU487" s="252"/>
      <c r="CV487" s="252"/>
      <c r="CW487" s="252"/>
      <c r="CX487" s="252"/>
      <c r="CY487" s="252"/>
      <c r="CZ487" s="252"/>
      <c r="DA487" s="252"/>
      <c r="DB487" s="252"/>
      <c r="DC487" s="252"/>
      <c r="DD487" s="252"/>
      <c r="DE487" s="252"/>
      <c r="DF487" s="252"/>
      <c r="DG487" s="252"/>
      <c r="DH487" s="252"/>
      <c r="DI487" s="252"/>
      <c r="DJ487" s="252"/>
      <c r="DK487" s="252"/>
      <c r="DL487" s="252"/>
      <c r="DM487" s="252"/>
      <c r="DN487" s="252"/>
      <c r="DO487" s="252"/>
      <c r="DP487" s="252"/>
      <c r="DQ487" s="252"/>
      <c r="DR487" s="252"/>
      <c r="DS487" s="252"/>
      <c r="DT487" s="252"/>
      <c r="DU487" s="252"/>
      <c r="DV487" s="252"/>
      <c r="DW487" s="252"/>
      <c r="DX487" s="252"/>
      <c r="DY487" s="252"/>
      <c r="DZ487" s="252"/>
      <c r="EA487" s="252"/>
      <c r="EB487" s="252"/>
      <c r="EC487" s="252"/>
      <c r="ED487" s="252"/>
      <c r="EE487" s="252"/>
      <c r="EF487" s="252"/>
      <c r="EG487" s="252"/>
      <c r="EH487" s="252"/>
      <c r="EI487" s="252"/>
      <c r="EJ487" s="252"/>
      <c r="EK487" s="252"/>
      <c r="EL487" s="252"/>
      <c r="EM487" s="252"/>
      <c r="EN487" s="252"/>
      <c r="EO487" s="252"/>
      <c r="EP487" s="252"/>
      <c r="EQ487" s="252"/>
      <c r="ER487" s="252"/>
      <c r="ES487" s="252"/>
      <c r="ET487" s="252"/>
      <c r="EU487" s="252"/>
      <c r="EV487" s="252"/>
      <c r="EW487" s="252"/>
      <c r="EX487" s="252"/>
      <c r="EY487" s="252"/>
      <c r="EZ487" s="252"/>
      <c r="FA487" s="252"/>
      <c r="FB487" s="252"/>
      <c r="FC487" s="252"/>
      <c r="FD487" s="252"/>
      <c r="FE487" s="252"/>
      <c r="FF487" s="252"/>
      <c r="FG487" s="252"/>
      <c r="FH487" s="252"/>
      <c r="FI487" s="252"/>
      <c r="FJ487" s="252"/>
      <c r="FK487" s="252"/>
      <c r="FL487" s="252"/>
      <c r="FM487" s="252"/>
      <c r="FN487" s="252"/>
      <c r="FO487" s="252"/>
      <c r="FP487" s="252"/>
      <c r="FQ487" s="252"/>
      <c r="FR487" s="252"/>
      <c r="FS487" s="252"/>
      <c r="FT487" s="252"/>
      <c r="FU487" s="252"/>
      <c r="FV487" s="252"/>
      <c r="FW487" s="252"/>
      <c r="FX487" s="252"/>
      <c r="FY487" s="252"/>
      <c r="FZ487" s="252"/>
      <c r="GA487" s="252"/>
      <c r="GB487" s="252"/>
      <c r="GC487" s="252"/>
      <c r="GD487" s="252"/>
      <c r="GE487" s="252"/>
      <c r="GF487" s="252"/>
      <c r="GG487" s="252"/>
      <c r="GH487" s="252"/>
      <c r="GI487" s="252"/>
      <c r="GJ487" s="252"/>
      <c r="GK487" s="252"/>
      <c r="GL487" s="252"/>
      <c r="GM487" s="252"/>
      <c r="GN487" s="252"/>
      <c r="GO487" s="252"/>
      <c r="GP487" s="252"/>
      <c r="GQ487" s="252"/>
      <c r="GR487" s="252"/>
      <c r="GS487" s="252"/>
      <c r="GT487" s="252"/>
      <c r="GU487" s="252"/>
      <c r="GV487" s="252"/>
      <c r="GW487" s="252"/>
      <c r="GX487" s="252"/>
      <c r="GY487" s="252"/>
      <c r="GZ487" s="252"/>
      <c r="HA487" s="252"/>
      <c r="HB487" s="252"/>
      <c r="HC487" s="252"/>
      <c r="HD487" s="252"/>
      <c r="HE487" s="252"/>
      <c r="HF487" s="252"/>
      <c r="HG487" s="252"/>
      <c r="HH487" s="252"/>
      <c r="HI487" s="252"/>
      <c r="HJ487" s="252"/>
      <c r="HK487" s="252"/>
      <c r="HL487" s="252"/>
      <c r="HM487" s="252"/>
      <c r="HN487" s="252"/>
      <c r="HO487" s="252"/>
      <c r="HP487" s="252"/>
      <c r="HQ487" s="252"/>
      <c r="HR487" s="252"/>
      <c r="HS487" s="252"/>
      <c r="HT487" s="252"/>
      <c r="HU487" s="252"/>
      <c r="HV487" s="252"/>
      <c r="HW487" s="252"/>
      <c r="HX487" s="252"/>
      <c r="HY487" s="252"/>
      <c r="HZ487" s="252"/>
      <c r="IA487" s="252"/>
      <c r="IB487" s="252"/>
      <c r="IC487" s="252"/>
      <c r="ID487" s="252"/>
      <c r="IE487" s="252"/>
      <c r="IF487" s="252"/>
      <c r="IG487" s="252"/>
      <c r="IH487" s="252"/>
      <c r="II487" s="252"/>
      <c r="IJ487" s="252"/>
      <c r="IK487" s="252"/>
      <c r="IL487" s="252"/>
      <c r="IM487" s="252"/>
      <c r="IN487" s="252"/>
      <c r="IO487" s="252"/>
      <c r="IP487" s="252"/>
      <c r="IQ487" s="252"/>
      <c r="IR487" s="252"/>
      <c r="IS487" s="252"/>
      <c r="IT487" s="252"/>
      <c r="IU487" s="252"/>
      <c r="IV487" s="252"/>
    </row>
    <row r="488" spans="1:256" s="226" customFormat="1" x14ac:dyDescent="0.2">
      <c r="B488" s="263"/>
      <c r="C488" s="264"/>
      <c r="D488" s="264"/>
      <c r="E488" s="265"/>
      <c r="F488" s="265"/>
      <c r="G488" s="266"/>
      <c r="H488" s="266">
        <f>D205</f>
        <v>10025208</v>
      </c>
      <c r="I488" s="266"/>
      <c r="J488" s="264">
        <f>D242</f>
        <v>0</v>
      </c>
      <c r="K488" s="264">
        <f>D210</f>
        <v>1664062</v>
      </c>
      <c r="L488" s="264"/>
      <c r="M488" s="264"/>
      <c r="N488" s="267"/>
      <c r="O488" s="267"/>
      <c r="P488" s="267"/>
    </row>
    <row r="489" spans="1:256" s="226" customFormat="1" x14ac:dyDescent="0.2">
      <c r="B489" s="263" t="s">
        <v>572</v>
      </c>
      <c r="E489" s="265"/>
      <c r="F489" s="265"/>
      <c r="G489" s="266"/>
      <c r="H489" s="266">
        <f>H488-H481</f>
        <v>0</v>
      </c>
      <c r="I489" s="266"/>
      <c r="K489" s="266">
        <f>K481-K488</f>
        <v>1132971.0319999997</v>
      </c>
      <c r="M489" s="268">
        <f>M488-M481</f>
        <v>-952340</v>
      </c>
      <c r="O489" s="267"/>
      <c r="P489" s="267"/>
    </row>
    <row r="490" spans="1:256" s="226" customFormat="1" x14ac:dyDescent="0.2">
      <c r="B490" s="226" t="s">
        <v>573</v>
      </c>
      <c r="D490" s="265"/>
      <c r="E490" s="265"/>
      <c r="F490" s="266"/>
      <c r="G490" s="265"/>
      <c r="H490" s="266"/>
      <c r="N490" s="267"/>
      <c r="O490" s="267"/>
    </row>
    <row r="491" spans="1:256" s="226" customFormat="1" x14ac:dyDescent="0.2">
      <c r="B491" s="226" t="s">
        <v>574</v>
      </c>
      <c r="D491" s="265"/>
      <c r="E491" s="265"/>
      <c r="F491" s="266"/>
      <c r="G491" s="266"/>
      <c r="H491" s="266"/>
      <c r="K491" s="264"/>
      <c r="N491" s="267"/>
      <c r="O491" s="267"/>
    </row>
    <row r="492" spans="1:256" s="226" customFormat="1" x14ac:dyDescent="0.2">
      <c r="B492" s="226" t="s">
        <v>599</v>
      </c>
      <c r="D492" s="265"/>
      <c r="E492" s="265"/>
      <c r="F492" s="266"/>
      <c r="G492" s="266"/>
      <c r="H492" s="266"/>
      <c r="N492" s="267"/>
      <c r="O492" s="267"/>
    </row>
    <row r="493" spans="1:256" s="226" customFormat="1" x14ac:dyDescent="0.2">
      <c r="B493" s="226" t="s">
        <v>575</v>
      </c>
      <c r="D493" s="265"/>
      <c r="E493" s="265"/>
      <c r="F493" s="266"/>
      <c r="G493" s="266"/>
      <c r="H493" s="266"/>
      <c r="K493" s="264"/>
    </row>
    <row r="494" spans="1:256" s="226" customFormat="1" x14ac:dyDescent="0.2">
      <c r="B494" s="226" t="s">
        <v>576</v>
      </c>
      <c r="D494" s="265"/>
      <c r="E494" s="265"/>
      <c r="F494" s="266"/>
      <c r="G494" s="266"/>
      <c r="H494" s="266"/>
    </row>
    <row r="495" spans="1:256" s="226" customFormat="1" x14ac:dyDescent="0.2">
      <c r="B495" s="226" t="s">
        <v>577</v>
      </c>
      <c r="D495" s="265"/>
      <c r="E495" s="265"/>
      <c r="F495" s="266"/>
      <c r="G495" s="266"/>
      <c r="H495" s="266"/>
    </row>
    <row r="496" spans="1:256" s="226" customFormat="1" x14ac:dyDescent="0.2">
      <c r="B496" s="226" t="s">
        <v>578</v>
      </c>
      <c r="D496" s="265"/>
      <c r="E496" s="265"/>
      <c r="F496" s="266"/>
      <c r="G496" s="266"/>
      <c r="H496" s="266"/>
    </row>
    <row r="497" spans="2:8" s="226" customFormat="1" x14ac:dyDescent="0.2">
      <c r="B497" s="226" t="s">
        <v>579</v>
      </c>
      <c r="D497" s="265"/>
      <c r="E497" s="265"/>
      <c r="F497" s="266"/>
      <c r="G497" s="266"/>
      <c r="H497" s="266"/>
    </row>
    <row r="498" spans="2:8" s="226" customFormat="1" x14ac:dyDescent="0.2">
      <c r="D498" s="265"/>
      <c r="E498" s="265"/>
      <c r="F498" s="266"/>
      <c r="G498" s="266"/>
      <c r="H498" s="266"/>
    </row>
  </sheetData>
  <mergeCells count="78">
    <mergeCell ref="B486:C486"/>
    <mergeCell ref="B487:C487"/>
    <mergeCell ref="B480:C480"/>
    <mergeCell ref="B481:C481"/>
    <mergeCell ref="B482:C482"/>
    <mergeCell ref="B483:C483"/>
    <mergeCell ref="B484:C484"/>
    <mergeCell ref="B485:C485"/>
    <mergeCell ref="H474:M474"/>
    <mergeCell ref="B474:C479"/>
    <mergeCell ref="A464:B464"/>
    <mergeCell ref="D464:F464"/>
    <mergeCell ref="J464:M464"/>
    <mergeCell ref="A465:B465"/>
    <mergeCell ref="A466:B466"/>
    <mergeCell ref="A467:B467"/>
    <mergeCell ref="C467:E467"/>
    <mergeCell ref="E475:G475"/>
    <mergeCell ref="A468:B468"/>
    <mergeCell ref="C468:E468"/>
    <mergeCell ref="A471:B471"/>
    <mergeCell ref="B472:I472"/>
    <mergeCell ref="E474:G474"/>
    <mergeCell ref="D474:D479"/>
    <mergeCell ref="G441:H441"/>
    <mergeCell ref="I441:J441"/>
    <mergeCell ref="K441:M441"/>
    <mergeCell ref="A410:B410"/>
    <mergeCell ref="D410:E410"/>
    <mergeCell ref="C411:E411"/>
    <mergeCell ref="E413:I413"/>
    <mergeCell ref="J413:M413"/>
    <mergeCell ref="F414:G414"/>
    <mergeCell ref="A438:B438"/>
    <mergeCell ref="C439:E439"/>
    <mergeCell ref="D441:F441"/>
    <mergeCell ref="A407:B407"/>
    <mergeCell ref="G395:G396"/>
    <mergeCell ref="B396:C396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355:B357"/>
    <mergeCell ref="D355:E355"/>
    <mergeCell ref="E364:F364"/>
    <mergeCell ref="D395:D396"/>
    <mergeCell ref="E395:E396"/>
    <mergeCell ref="F395:F396"/>
    <mergeCell ref="B328:E328"/>
    <mergeCell ref="A274:B274"/>
    <mergeCell ref="A275:B276"/>
    <mergeCell ref="D275:D276"/>
    <mergeCell ref="E275:E276"/>
    <mergeCell ref="A279:B279"/>
    <mergeCell ref="C280:D280"/>
    <mergeCell ref="D282:E282"/>
    <mergeCell ref="A322:B322"/>
    <mergeCell ref="A323:B324"/>
    <mergeCell ref="D323:D324"/>
    <mergeCell ref="E323:E324"/>
    <mergeCell ref="A273:B273"/>
    <mergeCell ref="A1:B1"/>
    <mergeCell ref="D4:E4"/>
    <mergeCell ref="G19:H19"/>
    <mergeCell ref="A118:B118"/>
    <mergeCell ref="A119:B119"/>
    <mergeCell ref="A120:B120"/>
    <mergeCell ref="D126:E126"/>
    <mergeCell ref="A269:A270"/>
    <mergeCell ref="D269:D270"/>
    <mergeCell ref="E269:E270"/>
    <mergeCell ref="A272:B272"/>
  </mergeCells>
  <pageMargins left="0.7" right="0.7" top="0.75" bottom="0.75" header="0.3" footer="0.3"/>
  <pageSetup paperSize="9" scale="55" orientation="portrait" r:id="rId1"/>
  <rowBreaks count="4" manualBreakCount="4">
    <brk id="120" max="4" man="1"/>
    <brk id="276" max="4" man="1"/>
    <brk id="324" max="4" man="1"/>
    <brk id="407" max="4" man="1"/>
  </rowBreaks>
  <colBreaks count="1" manualBreakCount="1">
    <brk id="5" max="1048575" man="1"/>
  </colBreaks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</dc:creator>
  <cp:lastModifiedBy>Jonita Kabashi</cp:lastModifiedBy>
  <cp:lastPrinted>2019-02-06T15:09:43Z</cp:lastPrinted>
  <dcterms:created xsi:type="dcterms:W3CDTF">2019-01-29T14:49:08Z</dcterms:created>
  <dcterms:modified xsi:type="dcterms:W3CDTF">2026-04-23T13:16:43Z</dcterms:modified>
</cp:coreProperties>
</file>